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Z:\PLANOVI\PLANOVI 2024 - 2026\Rebalans 08 2024\Rebalans final 08 2024\"/>
    </mc:Choice>
  </mc:AlternateContent>
  <xr:revisionPtr revIDLastSave="0" documentId="13_ncr:1_{BCDEF5B7-78E1-4D8C-AF87-4540F5ED1DF9}" xr6:coauthVersionLast="36" xr6:coauthVersionMax="36" xr10:uidLastSave="{00000000-0000-0000-0000-000000000000}"/>
  <bookViews>
    <workbookView xWindow="0" yWindow="0" windowWidth="28800" windowHeight="11805" activeTab="4" xr2:uid="{00000000-000D-0000-FFFF-FFFF00000000}"/>
  </bookViews>
  <sheets>
    <sheet name="SAŽETAK " sheetId="1" r:id="rId1"/>
    <sheet name="RAČUN PRIHODA I RASHODA" sheetId="7" r:id="rId2"/>
    <sheet name="Rashodi -funkcijska" sheetId="9" r:id="rId3"/>
    <sheet name="Račun financiranja" sheetId="11" r:id="rId4"/>
    <sheet name="POSEBNI_DIO_" sheetId="3" r:id="rId5"/>
    <sheet name="KONTROLNA TABLICA" sheetId="10" r:id="rId6"/>
  </sheets>
  <definedNames>
    <definedName name="_xlnm.Print_Area" localSheetId="5">'KONTROLNA TABLICA'!$A$241:$C$281</definedName>
    <definedName name="_xlnm.Print_Area" localSheetId="4">POSEBNI_DIO_!$A$1:$C$111</definedName>
    <definedName name="_xlnm.Print_Area" localSheetId="1">'RAČUN PRIHODA I RASHODA'!$A$1:$E$130</definedName>
    <definedName name="_xlnm.Print_Area" localSheetId="0">'SAŽETAK '!$A$1:$F$20</definedName>
  </definedNames>
  <calcPr calcId="191029"/>
</workbook>
</file>

<file path=xl/calcChain.xml><?xml version="1.0" encoding="utf-8"?>
<calcChain xmlns="http://schemas.openxmlformats.org/spreadsheetml/2006/main">
  <c r="C254" i="10" l="1"/>
  <c r="C258" i="10"/>
  <c r="C65" i="3"/>
  <c r="E127" i="7"/>
  <c r="E126" i="7" s="1"/>
  <c r="E125" i="7" s="1"/>
  <c r="E129" i="7" s="1"/>
  <c r="E117" i="7"/>
  <c r="E118" i="7"/>
  <c r="E116" i="7"/>
  <c r="E114" i="7"/>
  <c r="E113" i="7" s="1"/>
  <c r="E110" i="7"/>
  <c r="E109" i="7" s="1"/>
  <c r="E108" i="7" s="1"/>
  <c r="E107" i="7"/>
  <c r="E106" i="7" s="1"/>
  <c r="E105" i="7"/>
  <c r="E104" i="7" s="1"/>
  <c r="E98" i="7"/>
  <c r="E97" i="7" s="1"/>
  <c r="E95" i="7"/>
  <c r="E94" i="7" s="1"/>
  <c r="E93" i="7" s="1"/>
  <c r="E84" i="7"/>
  <c r="E83" i="7" s="1"/>
  <c r="E88" i="7"/>
  <c r="E90" i="7"/>
  <c r="E86" i="7"/>
  <c r="E85" i="7" s="1"/>
  <c r="E81" i="7"/>
  <c r="E80" i="7" s="1"/>
  <c r="E79" i="7" s="1"/>
  <c r="E25" i="7"/>
  <c r="C90" i="3"/>
  <c r="C88" i="3"/>
  <c r="C87" i="3" s="1"/>
  <c r="C86" i="3" s="1"/>
  <c r="C85" i="3" s="1"/>
  <c r="C78" i="3"/>
  <c r="C77" i="3" s="1"/>
  <c r="C80" i="3"/>
  <c r="C83" i="3"/>
  <c r="C82" i="3" s="1"/>
  <c r="C73" i="3"/>
  <c r="C72" i="3" s="1"/>
  <c r="C71" i="3" s="1"/>
  <c r="C66" i="3"/>
  <c r="C63" i="3"/>
  <c r="C62" i="3" s="1"/>
  <c r="C55" i="3"/>
  <c r="C53" i="3"/>
  <c r="C50" i="3"/>
  <c r="C49" i="3" l="1"/>
  <c r="E115" i="7"/>
  <c r="E112" i="7" s="1"/>
  <c r="E119" i="7" s="1"/>
  <c r="E103" i="7"/>
  <c r="E111" i="7" s="1"/>
  <c r="C76" i="3"/>
  <c r="C75" i="3" s="1"/>
  <c r="E91" i="7" l="1"/>
  <c r="E89" i="7"/>
  <c r="E87" i="7" s="1"/>
  <c r="E82" i="7" s="1"/>
  <c r="E92" i="7" s="1"/>
  <c r="E62" i="7"/>
  <c r="E58" i="7"/>
  <c r="E50" i="7"/>
  <c r="E47" i="7"/>
  <c r="C48" i="3"/>
  <c r="C103" i="3"/>
  <c r="C98" i="3"/>
  <c r="C19" i="3"/>
  <c r="F18" i="1" l="1"/>
  <c r="E66" i="7"/>
  <c r="E65" i="7"/>
  <c r="E64" i="7"/>
  <c r="E63" i="7"/>
  <c r="E52" i="7"/>
  <c r="E123" i="7"/>
  <c r="E101" i="7"/>
  <c r="E100" i="7"/>
  <c r="E76" i="7"/>
  <c r="E53" i="7"/>
  <c r="E54" i="7"/>
  <c r="E55" i="7"/>
  <c r="E57" i="7"/>
  <c r="E59" i="7"/>
  <c r="E60" i="7"/>
  <c r="E61" i="7"/>
  <c r="E69" i="7"/>
  <c r="E70" i="7"/>
  <c r="E71" i="7"/>
  <c r="E73" i="7"/>
  <c r="E49" i="7"/>
  <c r="E9" i="7"/>
  <c r="E56" i="7" l="1"/>
  <c r="E51" i="7"/>
  <c r="C262" i="10"/>
  <c r="E75" i="7"/>
  <c r="E74" i="7" s="1"/>
  <c r="E122" i="7"/>
  <c r="E121" i="7" s="1"/>
  <c r="E99" i="7"/>
  <c r="E96" i="7" s="1"/>
  <c r="E102" i="7" s="1"/>
  <c r="E68" i="7"/>
  <c r="E20" i="7" l="1"/>
  <c r="E7" i="7"/>
  <c r="E22" i="7"/>
  <c r="E17" i="7"/>
  <c r="E42" i="7"/>
  <c r="E41" i="7" s="1"/>
  <c r="E40" i="7"/>
  <c r="E16" i="7" l="1"/>
  <c r="E19" i="7"/>
  <c r="C39" i="3" l="1"/>
  <c r="C110" i="3" l="1"/>
  <c r="C109" i="3" s="1"/>
  <c r="C101" i="3"/>
  <c r="C97" i="3" s="1"/>
  <c r="C96" i="3" s="1"/>
  <c r="C24" i="3"/>
  <c r="C45" i="3"/>
  <c r="C29" i="3"/>
  <c r="C16" i="3"/>
  <c r="C14" i="3"/>
  <c r="C11" i="3"/>
  <c r="C44" i="3" l="1"/>
  <c r="C10" i="3"/>
  <c r="C18" i="3"/>
  <c r="C9" i="3" l="1"/>
  <c r="C108" i="3"/>
  <c r="C95" i="3" s="1"/>
  <c r="E7" i="11"/>
  <c r="C94" i="3" l="1"/>
  <c r="E29" i="11"/>
  <c r="F17" i="1" s="1"/>
  <c r="E20" i="11"/>
  <c r="F16" i="1" s="1"/>
  <c r="C250" i="10" l="1"/>
  <c r="E12" i="11"/>
  <c r="E39" i="7"/>
  <c r="E38" i="7" s="1"/>
  <c r="E44" i="7"/>
  <c r="E43" i="7" s="1"/>
  <c r="E48" i="7"/>
  <c r="E46" i="7" s="1"/>
  <c r="E45" i="7" s="1"/>
  <c r="E37" i="7" l="1"/>
  <c r="E78" i="7" s="1"/>
  <c r="E36" i="7" s="1"/>
  <c r="C68" i="3"/>
  <c r="C61" i="3" l="1"/>
  <c r="C60" i="3" s="1"/>
  <c r="C7" i="3" s="1"/>
  <c r="C6" i="3" s="1"/>
  <c r="C8" i="3" l="1"/>
  <c r="C47" i="3" l="1"/>
  <c r="E124" i="7"/>
  <c r="E120" i="7" s="1"/>
  <c r="E130" i="7" s="1"/>
  <c r="C246" i="10" l="1"/>
  <c r="F8" i="1"/>
  <c r="E6" i="7"/>
  <c r="E13" i="7"/>
  <c r="E12" i="7" s="1"/>
  <c r="E15" i="7" s="1"/>
  <c r="F9" i="1" l="1"/>
  <c r="C274" i="10"/>
  <c r="E24" i="7"/>
  <c r="E23" i="7" s="1"/>
  <c r="E27" i="7" l="1"/>
  <c r="C261" i="10"/>
  <c r="C253" i="10"/>
  <c r="C245" i="10"/>
  <c r="C281" i="10" l="1"/>
  <c r="C247" i="10" s="1"/>
  <c r="C278" i="10" s="1"/>
  <c r="L237" i="10"/>
  <c r="K237" i="10"/>
  <c r="C232" i="10"/>
  <c r="C234" i="10" s="1"/>
  <c r="M215" i="10"/>
  <c r="L215" i="10"/>
  <c r="K215" i="10"/>
  <c r="C213" i="10"/>
  <c r="C211" i="10"/>
  <c r="M205" i="10"/>
  <c r="L205" i="10"/>
  <c r="K205" i="10"/>
  <c r="C203" i="10"/>
  <c r="C205" i="10" s="1"/>
  <c r="M196" i="10"/>
  <c r="L196" i="10"/>
  <c r="K196" i="10"/>
  <c r="C194" i="10"/>
  <c r="C192" i="10"/>
  <c r="C189" i="10"/>
  <c r="M183" i="10"/>
  <c r="L183" i="10"/>
  <c r="K183" i="10"/>
  <c r="C181" i="10"/>
  <c r="C179" i="10"/>
  <c r="L173" i="10"/>
  <c r="K173" i="10"/>
  <c r="J170" i="10"/>
  <c r="I170" i="10"/>
  <c r="H170" i="10"/>
  <c r="G170" i="10"/>
  <c r="F170" i="10"/>
  <c r="E170" i="10"/>
  <c r="D170" i="10"/>
  <c r="C170" i="10"/>
  <c r="J167" i="10"/>
  <c r="I167" i="10"/>
  <c r="H167" i="10"/>
  <c r="G167" i="10"/>
  <c r="F167" i="10"/>
  <c r="E167" i="10"/>
  <c r="D167" i="10"/>
  <c r="C167" i="10"/>
  <c r="J165" i="10"/>
  <c r="I165" i="10"/>
  <c r="H165" i="10"/>
  <c r="G165" i="10"/>
  <c r="F165" i="10"/>
  <c r="E165" i="10"/>
  <c r="D165" i="10"/>
  <c r="C165" i="10"/>
  <c r="L159" i="10"/>
  <c r="K159" i="10"/>
  <c r="J155" i="10"/>
  <c r="I155" i="10"/>
  <c r="H155" i="10"/>
  <c r="G155" i="10"/>
  <c r="F155" i="10"/>
  <c r="E155" i="10"/>
  <c r="D155" i="10"/>
  <c r="C155" i="10"/>
  <c r="J152" i="10"/>
  <c r="I152" i="10"/>
  <c r="H152" i="10"/>
  <c r="G152" i="10"/>
  <c r="F152" i="10"/>
  <c r="E152" i="10"/>
  <c r="E151" i="10" s="1"/>
  <c r="E159" i="10" s="1"/>
  <c r="D152" i="10"/>
  <c r="C152" i="10"/>
  <c r="J142" i="10"/>
  <c r="I142" i="10"/>
  <c r="H142" i="10"/>
  <c r="G142" i="10"/>
  <c r="F142" i="10"/>
  <c r="E142" i="10"/>
  <c r="D142" i="10"/>
  <c r="C142" i="10"/>
  <c r="J138" i="10"/>
  <c r="I138" i="10"/>
  <c r="H138" i="10"/>
  <c r="G138" i="10"/>
  <c r="F138" i="10"/>
  <c r="E138" i="10"/>
  <c r="D138" i="10"/>
  <c r="C138" i="10"/>
  <c r="J136" i="10"/>
  <c r="I136" i="10"/>
  <c r="H136" i="10"/>
  <c r="G136" i="10"/>
  <c r="F136" i="10"/>
  <c r="E136" i="10"/>
  <c r="D136" i="10"/>
  <c r="C136" i="10"/>
  <c r="J128" i="10"/>
  <c r="I128" i="10"/>
  <c r="H128" i="10"/>
  <c r="G128" i="10"/>
  <c r="F128" i="10"/>
  <c r="E128" i="10"/>
  <c r="D128" i="10"/>
  <c r="C128" i="10"/>
  <c r="J125" i="10"/>
  <c r="I125" i="10"/>
  <c r="H125" i="10"/>
  <c r="G125" i="10"/>
  <c r="F125" i="10"/>
  <c r="E125" i="10"/>
  <c r="D125" i="10"/>
  <c r="C125" i="10"/>
  <c r="J119" i="10"/>
  <c r="I119" i="10"/>
  <c r="H119" i="10"/>
  <c r="G119" i="10"/>
  <c r="F119" i="10"/>
  <c r="E119" i="10"/>
  <c r="D119" i="10"/>
  <c r="C119" i="10"/>
  <c r="J117" i="10"/>
  <c r="I117" i="10"/>
  <c r="H117" i="10"/>
  <c r="G117" i="10"/>
  <c r="F117" i="10"/>
  <c r="E117" i="10"/>
  <c r="D117" i="10"/>
  <c r="C117" i="10"/>
  <c r="M114" i="10"/>
  <c r="L114" i="10"/>
  <c r="K114" i="10"/>
  <c r="C111" i="10"/>
  <c r="C108" i="10"/>
  <c r="M103" i="10"/>
  <c r="L103" i="10"/>
  <c r="K103" i="10"/>
  <c r="C101" i="10"/>
  <c r="C98" i="10"/>
  <c r="C96" i="10"/>
  <c r="C95" i="10"/>
  <c r="L89" i="10"/>
  <c r="K89" i="10"/>
  <c r="C89" i="10"/>
  <c r="M84" i="10"/>
  <c r="L84" i="10"/>
  <c r="K84" i="10"/>
  <c r="C80" i="10"/>
  <c r="C78" i="10"/>
  <c r="L75" i="10"/>
  <c r="K75" i="10"/>
  <c r="C75" i="10"/>
  <c r="M70" i="10"/>
  <c r="L70" i="10"/>
  <c r="K70" i="10"/>
  <c r="C67" i="10"/>
  <c r="C65" i="10"/>
  <c r="C63" i="10"/>
  <c r="C49" i="10"/>
  <c r="C52" i="10" s="1"/>
  <c r="C42" i="10"/>
  <c r="C44" i="10" s="1"/>
  <c r="C33" i="10"/>
  <c r="C37" i="10" s="1"/>
  <c r="C26" i="10"/>
  <c r="C24" i="10"/>
  <c r="C17" i="10"/>
  <c r="C15" i="10"/>
  <c r="C7" i="10"/>
  <c r="C10" i="10" s="1"/>
  <c r="F151" i="10" l="1"/>
  <c r="F159" i="10" s="1"/>
  <c r="M63" i="10"/>
  <c r="M75" i="10"/>
  <c r="F164" i="10"/>
  <c r="F173" i="10" s="1"/>
  <c r="M211" i="10"/>
  <c r="M65" i="10"/>
  <c r="F135" i="10"/>
  <c r="F146" i="10" s="1"/>
  <c r="C164" i="10"/>
  <c r="C173" i="10" s="1"/>
  <c r="M80" i="10"/>
  <c r="F124" i="10"/>
  <c r="F130" i="10" s="1"/>
  <c r="G164" i="10"/>
  <c r="G173" i="10" s="1"/>
  <c r="G151" i="10"/>
  <c r="G159" i="10" s="1"/>
  <c r="E124" i="10"/>
  <c r="E130" i="10" s="1"/>
  <c r="H164" i="10"/>
  <c r="H173" i="10" s="1"/>
  <c r="C183" i="10"/>
  <c r="C223" i="10" s="1"/>
  <c r="C135" i="10"/>
  <c r="C146" i="10" s="1"/>
  <c r="M98" i="10"/>
  <c r="M111" i="10"/>
  <c r="C19" i="10"/>
  <c r="D124" i="10"/>
  <c r="D130" i="10" s="1"/>
  <c r="H124" i="10"/>
  <c r="H130" i="10" s="1"/>
  <c r="M181" i="10"/>
  <c r="C28" i="10"/>
  <c r="C215" i="10"/>
  <c r="G135" i="10"/>
  <c r="G146" i="10" s="1"/>
  <c r="M67" i="10"/>
  <c r="C84" i="10"/>
  <c r="C219" i="10" s="1"/>
  <c r="M89" i="10"/>
  <c r="H135" i="10"/>
  <c r="H146" i="10" s="1"/>
  <c r="H151" i="10"/>
  <c r="H159" i="10" s="1"/>
  <c r="E164" i="10"/>
  <c r="E173" i="10" s="1"/>
  <c r="E135" i="10"/>
  <c r="E146" i="10" s="1"/>
  <c r="D151" i="10"/>
  <c r="D159" i="10" s="1"/>
  <c r="M192" i="10"/>
  <c r="C70" i="10"/>
  <c r="C218" i="10" s="1"/>
  <c r="M78" i="10"/>
  <c r="C93" i="10"/>
  <c r="C103" i="10" s="1"/>
  <c r="C220" i="10" s="1"/>
  <c r="M179" i="10"/>
  <c r="C114" i="10"/>
  <c r="C222" i="10" s="1"/>
  <c r="M108" i="10"/>
  <c r="C124" i="10"/>
  <c r="G124" i="10"/>
  <c r="G130" i="10" s="1"/>
  <c r="D164" i="10"/>
  <c r="D173" i="10" s="1"/>
  <c r="C151" i="10"/>
  <c r="D135" i="10"/>
  <c r="D146" i="10" s="1"/>
  <c r="C196" i="10"/>
  <c r="M189" i="10"/>
  <c r="M93" i="10" l="1"/>
  <c r="C54" i="10"/>
  <c r="C221" i="10"/>
  <c r="C225" i="10" s="1"/>
  <c r="C130" i="10"/>
  <c r="C159" i="10"/>
  <c r="C237" i="10"/>
  <c r="C238" i="10" s="1"/>
  <c r="I164" i="10" l="1"/>
  <c r="I135" i="10"/>
  <c r="I146" i="10" s="1"/>
  <c r="J164" i="10"/>
  <c r="J173" i="10" s="1"/>
  <c r="I173" i="10"/>
  <c r="I124" i="10"/>
  <c r="I151" i="10"/>
  <c r="J135" i="10" l="1"/>
  <c r="J146" i="10" s="1"/>
  <c r="I130" i="10"/>
  <c r="J124" i="10"/>
  <c r="J130" i="10" s="1"/>
  <c r="I159" i="10"/>
  <c r="J151" i="10"/>
  <c r="J159" i="10" s="1"/>
  <c r="C267" i="10" l="1"/>
  <c r="C255" i="10" l="1"/>
  <c r="C263" i="10"/>
  <c r="B13" i="9" l="1"/>
  <c r="B12" i="9" s="1"/>
  <c r="F7" i="1" l="1"/>
  <c r="B11" i="9" l="1"/>
  <c r="C257" i="10" l="1"/>
  <c r="E11" i="7"/>
  <c r="E5" i="7" s="1"/>
  <c r="F5" i="1" s="1"/>
  <c r="C259" i="10" l="1"/>
  <c r="F4" i="1" l="1"/>
  <c r="F10" i="1" l="1"/>
  <c r="F20" i="1" s="1"/>
  <c r="E11" i="11" l="1"/>
  <c r="C271" i="10" l="1"/>
  <c r="C280" i="10"/>
  <c r="E28" i="7" l="1"/>
  <c r="C249" i="10"/>
  <c r="C273" i="10" s="1"/>
  <c r="C251" i="10" l="1"/>
  <c r="C277" i="10" s="1"/>
</calcChain>
</file>

<file path=xl/sharedStrings.xml><?xml version="1.0" encoding="utf-8"?>
<sst xmlns="http://schemas.openxmlformats.org/spreadsheetml/2006/main" count="738" uniqueCount="281">
  <si>
    <t xml:space="preserve">PRIHODI/RASHODI TEKUĆA GODINA </t>
  </si>
  <si>
    <t>Prijedlog plana za 2023.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</si>
  <si>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</si>
  <si>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</si>
  <si>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</si>
  <si>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</si>
  <si>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</si>
  <si>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</si>
  <si>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</si>
  <si>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</si>
  <si>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</si>
  <si>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</si>
  <si>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</si>
  <si>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 xml:space="preserve">Naziv </t>
  </si>
  <si>
    <t>Prihodi iz nadležnog proračuna i od HZZO-a temeljem ugovornih obveza</t>
  </si>
  <si>
    <t>Rashodi za zaposlene</t>
  </si>
  <si>
    <t>Materijalni rashodi</t>
  </si>
  <si>
    <t>Rashodi za nabavu proizvedene dug. imovine</t>
  </si>
  <si>
    <t>Prihodi od prodaje proizvoda i robe te pruženih usluga i prihodi od donacija</t>
  </si>
  <si>
    <t>Financijski rashodi</t>
  </si>
  <si>
    <t>Rashodi za nabavu nefinancijske imovine</t>
  </si>
  <si>
    <t>Rashodi za nabavu proizvedene dugotrajne imovine</t>
  </si>
  <si>
    <t>Prihodi od upravnih i administrativnih pristojbi, pristojbi po posebnim propisima i nakanda</t>
  </si>
  <si>
    <t>Pomoći iz inozemstva i od subjekata unutar općeg proračuna</t>
  </si>
  <si>
    <t>Prihodi od nefinancijske imovine i nadoknade šteta s osnova osiguranja</t>
  </si>
  <si>
    <t>Prihodi od prodaje proizvedene dugotrajne imovine</t>
  </si>
  <si>
    <t xml:space="preserve">Ukupni prihodi </t>
  </si>
  <si>
    <t>Ukupni rashodi</t>
  </si>
  <si>
    <t xml:space="preserve">Sveukupno rashodi tekuće godine </t>
  </si>
  <si>
    <t>I. OPĆI DIO</t>
  </si>
  <si>
    <t>A) SAŽETAK RAČUNA PRIHODA I RASHODA</t>
  </si>
  <si>
    <t>B) SAŽETAK RAČUNA FINANCIRANJA</t>
  </si>
  <si>
    <t>Razred</t>
  </si>
  <si>
    <t>Pomoći</t>
  </si>
  <si>
    <t>Ostale pomoći</t>
  </si>
  <si>
    <t xml:space="preserve">Prihodi za posebne namjene </t>
  </si>
  <si>
    <t xml:space="preserve"> Vlastiti prihodi </t>
  </si>
  <si>
    <t>31</t>
  </si>
  <si>
    <t>61</t>
  </si>
  <si>
    <t xml:space="preserve">Donacije </t>
  </si>
  <si>
    <t>11</t>
  </si>
  <si>
    <t>Opći prihodi i primici</t>
  </si>
  <si>
    <t>Izvor</t>
  </si>
  <si>
    <t xml:space="preserve"> Opći prihodi i primici</t>
  </si>
  <si>
    <t>Rashodi poslovanja</t>
  </si>
  <si>
    <t>Skupina</t>
  </si>
  <si>
    <t xml:space="preserve">Prihodi poslovanja </t>
  </si>
  <si>
    <t xml:space="preserve">A. RAČUN PRIHODA I RASHODA </t>
  </si>
  <si>
    <t>RASHODI PREMA FUNKCIJSKOJ KLASIFIKACIJI</t>
  </si>
  <si>
    <t>BROJČANA OZNAKA I NAZIV</t>
  </si>
  <si>
    <t>Šifra</t>
  </si>
  <si>
    <t>Naziv</t>
  </si>
  <si>
    <t xml:space="preserve">Rezultat poslovanja </t>
  </si>
  <si>
    <t>Vlastiti prihodi</t>
  </si>
  <si>
    <t xml:space="preserve">Vlastiti prihodi </t>
  </si>
  <si>
    <t>Prihodi za posebne namjene</t>
  </si>
  <si>
    <t>Donacije</t>
  </si>
  <si>
    <t>II. POSEBNI DIO</t>
  </si>
  <si>
    <t>Ukupni prihodi</t>
  </si>
  <si>
    <r>
      <t>PRIJEDLOG FINANCIJSKOG PLANA ZDRAVSTVENE USTANOVE "ABC"</t>
    </r>
    <r>
      <rPr>
        <b/>
        <sz val="12"/>
        <color indexed="56"/>
        <rFont val="Calibri"/>
        <family val="2"/>
      </rPr>
      <t xml:space="preserve"> ZA 2020. I  PROJEKCIJA PLANA ZA  2021. I 2022. GODINU</t>
    </r>
  </si>
  <si>
    <t xml:space="preserve">PRIHODI I PRIMICI </t>
  </si>
  <si>
    <t xml:space="preserve">Izvor financiranja 1 Opći prihodi i primici </t>
  </si>
  <si>
    <t xml:space="preserve">Račun prihoda/
primitka </t>
  </si>
  <si>
    <t>Naziv računa</t>
  </si>
  <si>
    <t>Prihodi iz nadležnog proračuna za financiranje redovne djelatnosti proračunskih korisnika</t>
  </si>
  <si>
    <t xml:space="preserve">Prihodi iz nadležnog proračuna za financiranje redovne djelatnosti proračunskih korisnika -  pokriće manjka </t>
  </si>
  <si>
    <t>UKUPNO Izvor financiranja Opći prihodi i primici</t>
  </si>
  <si>
    <t>Izvor financiranja 3 Vlastiti prihodi</t>
  </si>
  <si>
    <t>Prihodi od imovine</t>
  </si>
  <si>
    <t>Prihodi od financijske imovine</t>
  </si>
  <si>
    <t>Prihodi od prodaje proizvoda i robe te pruženih usluga</t>
  </si>
  <si>
    <t>UKUPNO Izvor financiranja Vlastiti prihodi</t>
  </si>
  <si>
    <t xml:space="preserve">Izvor financiranja 4 Prihodi za posebne namjene </t>
  </si>
  <si>
    <t>Prihodi po posebnim propisima</t>
  </si>
  <si>
    <t>Ostali nespomenuti prihodi</t>
  </si>
  <si>
    <t>Prihodi od HZZO-a na temelju ugovornih obveza</t>
  </si>
  <si>
    <t xml:space="preserve">UKUPNO Izvor financiranja Prihodi za posebne namjene </t>
  </si>
  <si>
    <t xml:space="preserve">Izvor financiranja 5 Pomoći </t>
  </si>
  <si>
    <t xml:space="preserve"> Procjena 2005.</t>
  </si>
  <si>
    <t xml:space="preserve"> Procjena 2006.</t>
  </si>
  <si>
    <t>Pomoći od izvanproračunskih korisnika</t>
  </si>
  <si>
    <t>Pomoći proračunskim korisnicima iz proračuna koji im nije nadležan</t>
  </si>
  <si>
    <t>Pomoći temeljem prijenosa EU sredstava</t>
  </si>
  <si>
    <t>UKUPNO Izvor financiranja Pomoći</t>
  </si>
  <si>
    <t xml:space="preserve">Izvor financiranja 6 Donacije </t>
  </si>
  <si>
    <t>Donacije od pravnih i fizičkih osoba izvan općeg proračuna</t>
  </si>
  <si>
    <t>UKUPNO Izvor financiranja Donacije</t>
  </si>
  <si>
    <t>Izvor financiranja 7 Prihodi od nefinancijske imovine i nadoknade šteta s osnova osiguranja</t>
  </si>
  <si>
    <t>Prihodi od prodaje postrojenja i opreme</t>
  </si>
  <si>
    <t>Prihodi od prodaje prijevoznih sredstava</t>
  </si>
  <si>
    <t>UKUPNO Izvor financiranja Prihodi od nefinancijske imovine i nadoknade šteta s osnova osiguranja</t>
  </si>
  <si>
    <t>Sveukupno prihodi</t>
  </si>
  <si>
    <t>RASHODI I IZDACI</t>
  </si>
  <si>
    <t xml:space="preserve">1020 PROGRAM JAVNIH POTREBA U ZDRAVSTU </t>
  </si>
  <si>
    <t>A102011 Djelatnost zdravstvene zaštite</t>
  </si>
  <si>
    <t>Funkcijska klasifikacija: 0731</t>
  </si>
  <si>
    <t>Izvor financiranja  1 Opći prihodi i primici</t>
  </si>
  <si>
    <t>Račun rashoda/ izdatka</t>
  </si>
  <si>
    <t>Rashodi za usluge</t>
  </si>
  <si>
    <t>Nematerijalna imovina</t>
  </si>
  <si>
    <t>Građevinski objekti</t>
  </si>
  <si>
    <t>Postrojenja i oprema</t>
  </si>
  <si>
    <t>UKUPNO A/Tpr./Kpr.</t>
  </si>
  <si>
    <t xml:space="preserve">Izvor financiranja  3 Vlastiti prihodi </t>
  </si>
  <si>
    <t>Plaće</t>
  </si>
  <si>
    <t>Doprinosi na plaće</t>
  </si>
  <si>
    <t>Ostali rashodi</t>
  </si>
  <si>
    <t>Tekuće donacije</t>
  </si>
  <si>
    <t>Knjige, umjetnička djela i ostale izložbene vrijednosti</t>
  </si>
  <si>
    <t>Nematerijalna proizvedena imovina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</si>
  <si>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</si>
  <si>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</si>
  <si>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</si>
  <si>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</si>
  <si>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Kamate za primljene kredite i zajmove</t>
  </si>
  <si>
    <t>Ostali financijski rashodi</t>
  </si>
  <si>
    <t>Naknade građanima i kućanstvima na temelju osiguranja i druge naknade</t>
  </si>
  <si>
    <t>Ostale naknade građanima i kućanstvima iz proračuna</t>
  </si>
  <si>
    <t>Izvor financiranja 6 Donacije</t>
  </si>
  <si>
    <t>Naknade za prijevoz, za rad na terenu i odvojeni život</t>
  </si>
  <si>
    <t>Stručno usavršavanje zaposlenika</t>
  </si>
  <si>
    <t>Sitni inventar i auto gume</t>
  </si>
  <si>
    <t>Brojčana oznaka i naziv aktivnosti/tekućeg ili kapitalnog projekta</t>
  </si>
  <si>
    <t>Namjenski primici od zaduživanja</t>
  </si>
  <si>
    <t xml:space="preserve"> Procjena 200x+1.</t>
  </si>
  <si>
    <t xml:space="preserve"> Procjena 200x+2.</t>
  </si>
  <si>
    <t>Uredski materijal i ostali materijalni rashodi</t>
  </si>
  <si>
    <t>Materijal i sirovine</t>
  </si>
  <si>
    <t>Zdravstvene i veterinarske usluge</t>
  </si>
  <si>
    <t>Intelektualne i osobne usluge</t>
  </si>
  <si>
    <t>Ostale usluge</t>
  </si>
  <si>
    <t>Zakupnine i najamnine</t>
  </si>
  <si>
    <t xml:space="preserve">Prijevozna sredstva </t>
  </si>
  <si>
    <t>K102021 Projekt izgradnje i opremanja dnevnih bolnica  i jednodnevne kirurgije</t>
  </si>
  <si>
    <t>Izvor financiranja 5 Pomoći</t>
  </si>
  <si>
    <t>Rashodi za nabavu proizvedene dugotrajne imov.</t>
  </si>
  <si>
    <t>Rashodi za dodatna ulaganja na nef. imovini</t>
  </si>
  <si>
    <t>Dodatna ulaganja na građevinskim objektima</t>
  </si>
  <si>
    <t>K102022 Projekt povećanja energetske učinkovitosti</t>
  </si>
  <si>
    <t>Rashodi za dodatna ulaganja na nefinancijskoj imovini</t>
  </si>
  <si>
    <t xml:space="preserve">K102023 Projekt opremanja nastavnog centra </t>
  </si>
  <si>
    <t xml:space="preserve">RASHODI PO IZVORIMA FINANCIRANJA </t>
  </si>
  <si>
    <t xml:space="preserve">Pomoći </t>
  </si>
  <si>
    <t xml:space="preserve">POKRIĆE MANJKA </t>
  </si>
  <si>
    <t xml:space="preserve">Izvor financiranja 1  Opći prihodi i primici - pokriće manjka </t>
  </si>
  <si>
    <t xml:space="preserve">Manjak prihoda poslovanja </t>
  </si>
  <si>
    <t>Sveukupno rashodi + pokriveni manjak</t>
  </si>
  <si>
    <t>PREGLED UKUPNIH PRIHODA I RASHODA PO IZVORIMA FINANCIRANJA - kontrolna tablica</t>
  </si>
  <si>
    <t>Oznaka IF</t>
  </si>
  <si>
    <t xml:space="preserve">Naziv izvora financiranja </t>
  </si>
  <si>
    <t xml:space="preserve">Opći prihodi i primici </t>
  </si>
  <si>
    <t xml:space="preserve">PRIHODI </t>
  </si>
  <si>
    <t>RASHODI</t>
  </si>
  <si>
    <t>MANJAK FINANCIRAN IZ TEKUĆIH PRIHODA</t>
  </si>
  <si>
    <t>3</t>
  </si>
  <si>
    <t xml:space="preserve">Višak korišten za rashode tekućih godina </t>
  </si>
  <si>
    <t xml:space="preserve">4 </t>
  </si>
  <si>
    <t xml:space="preserve">RAZLIKA  </t>
  </si>
  <si>
    <t xml:space="preserve">5 </t>
  </si>
  <si>
    <t>6</t>
  </si>
  <si>
    <t xml:space="preserve">RAZLIKA </t>
  </si>
  <si>
    <t>7</t>
  </si>
  <si>
    <t>8</t>
  </si>
  <si>
    <t>Namjenski primici</t>
  </si>
  <si>
    <t>PRIMICI</t>
  </si>
  <si>
    <t xml:space="preserve">IZDACI </t>
  </si>
  <si>
    <t>MANJAK POKRIVEN TEKUĆIM PRIHODIMA</t>
  </si>
  <si>
    <t>Ukupno primici</t>
  </si>
  <si>
    <t>Ukupno izdaci</t>
  </si>
  <si>
    <t>B. RAČUN FINANCIRANJA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</si>
  <si>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</si>
  <si>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</si>
  <si>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</si>
  <si>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</si>
  <si>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Plaće za redovan rad</t>
  </si>
  <si>
    <t>Doprinosi za obvezno zdravstveno osiguranje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</si>
  <si>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</si>
  <si>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</si>
  <si>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</si>
  <si>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</si>
  <si>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</si>
  <si>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</si>
  <si>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</si>
  <si>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</si>
  <si>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3231</t>
  </si>
  <si>
    <t>Usluge telefona, pošte i prijevoza</t>
  </si>
  <si>
    <t>3232</t>
  </si>
  <si>
    <t>Usluge tekućeg i investicijskog održavanja</t>
  </si>
  <si>
    <t>Komunalne usluge</t>
  </si>
  <si>
    <t>3238</t>
  </si>
  <si>
    <t>Računalne usluge</t>
  </si>
  <si>
    <t>3239</t>
  </si>
  <si>
    <t>3293</t>
  </si>
  <si>
    <t>Reprezentacija</t>
  </si>
  <si>
    <t>3299</t>
  </si>
  <si>
    <t>3431</t>
  </si>
  <si>
    <t>Bankarske usluge i usluge platnog prometa</t>
  </si>
  <si>
    <t xml:space="preserve">Naknade troškova osobama izvan radnog odnosa </t>
  </si>
  <si>
    <t>4221</t>
  </si>
  <si>
    <t>Uredska oprema i namještaj</t>
  </si>
  <si>
    <t xml:space="preserve">Skupina/podskupina/odjeljak </t>
  </si>
  <si>
    <t>671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</si>
  <si>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</si>
  <si>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</si>
  <si>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</si>
  <si>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</si>
  <si>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 xml:space="preserve">Tekuće pomoći od izvanproračunskih korisnika </t>
  </si>
  <si>
    <t>6341</t>
  </si>
  <si>
    <t>636</t>
  </si>
  <si>
    <t>6361</t>
  </si>
  <si>
    <t>Tekuće pomoći proračunskim korisnicima iz proračuna koji im nije nadležan</t>
  </si>
  <si>
    <t xml:space="preserve">Ostali nespomenuti prihodi </t>
  </si>
  <si>
    <t>6615</t>
  </si>
  <si>
    <t>Prihodi od pruženih usluga</t>
  </si>
  <si>
    <t>Kapitalne donacije</t>
  </si>
  <si>
    <t>634</t>
  </si>
  <si>
    <t xml:space="preserve">Pomoći proračunskim korisnicima iz proračuna koji im nije nadležan </t>
  </si>
  <si>
    <t>Donacije od pravnih i fizičkih osoba izvan općeg proračuna i povrat donacija po protestiranim jamstvima</t>
  </si>
  <si>
    <t>Primljeni krediti od kreditnih institucija u javnom sektoru</t>
  </si>
  <si>
    <t>842</t>
  </si>
  <si>
    <t>Primljeni krediti i zajmovi od kreditnih i ostalih financijskih institucija u javnom sektoru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</si>
  <si>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</si>
  <si>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</si>
  <si>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</si>
  <si>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</si>
  <si>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922</t>
  </si>
  <si>
    <t>PRIJENOS SREDSTAVA IZ PRETHODNE GODINE</t>
  </si>
  <si>
    <t>PRIJENOS SREDSTAVA U SLJEDEĆU GODINU</t>
  </si>
  <si>
    <t>VIŠAK / MANJAK + NETO FINANCIRANJE</t>
  </si>
  <si>
    <t>UKUPNI PRIJENOS SREDSTVA IZ PRETHODNE GODINE</t>
  </si>
  <si>
    <t xml:space="preserve"> Opći prihodi i primici - prijenos</t>
  </si>
  <si>
    <t>Doprinosi -prijenos</t>
  </si>
  <si>
    <t>931</t>
  </si>
  <si>
    <t xml:space="preserve"> Vlastiti prihodi -prijenos</t>
  </si>
  <si>
    <t>943</t>
  </si>
  <si>
    <t xml:space="preserve"> Prihodi za posebne namjene -prijenos</t>
  </si>
  <si>
    <t>952</t>
  </si>
  <si>
    <t>Pomoći-prijenos</t>
  </si>
  <si>
    <t>961</t>
  </si>
  <si>
    <t>Donacije-prijenos</t>
  </si>
  <si>
    <t>971</t>
  </si>
  <si>
    <t>Prihodi od nefinancijske imovine i nadoknade šteta s osnova osiguranja -prijenos</t>
  </si>
  <si>
    <t>981</t>
  </si>
  <si>
    <t>Namjenski primici -prijenos</t>
  </si>
  <si>
    <t xml:space="preserve">Prijenos u sljedeću godinu </t>
  </si>
  <si>
    <t>911</t>
  </si>
  <si>
    <t>Donacije -prijenos</t>
  </si>
  <si>
    <t>43</t>
  </si>
  <si>
    <t>I. OPĆI DIO
A1. PRIHODI POSLOVANJA I PRIHODI OD PRODAJE NEFINANCIJSKE IMOVINE</t>
  </si>
  <si>
    <t>A2. RASHODI POSLOVANJA I RASHODI ZA NABAVU NEFINANCIJSKE IMOVINE</t>
  </si>
  <si>
    <t xml:space="preserve">UKUPNO RASHODI </t>
  </si>
  <si>
    <t>A78000022</t>
  </si>
  <si>
    <t>022</t>
  </si>
  <si>
    <t>TIFLOLOŠKI MUZEJ</t>
  </si>
  <si>
    <t>REDOVNA  DJELATNOST</t>
  </si>
  <si>
    <t>PROGRAMSKA DJELATNOST</t>
  </si>
  <si>
    <t>A78000122</t>
  </si>
  <si>
    <t>Plaće za posebne uvjete rada</t>
  </si>
  <si>
    <t>Ostali rashodi za zaposlene</t>
  </si>
  <si>
    <t>Premije osiguranja</t>
  </si>
  <si>
    <t>Ostali prihodi</t>
  </si>
  <si>
    <t>Ostale naknade troškova zaposlenima</t>
  </si>
  <si>
    <t>Usluge promidžbe i informiranja</t>
  </si>
  <si>
    <t>Članarine i norme</t>
  </si>
  <si>
    <t xml:space="preserve">082 Službe kulture </t>
  </si>
  <si>
    <t>08 Rekreacija, kultura i religija</t>
  </si>
  <si>
    <t>Troškovi sudskih postupaka</t>
  </si>
  <si>
    <t>Zatezne kamate</t>
  </si>
  <si>
    <t>324</t>
  </si>
  <si>
    <t>323</t>
  </si>
  <si>
    <t>Grafičke i tiskarske usluge. usluge kopiranja i uvezivanja i slično</t>
  </si>
  <si>
    <t>32</t>
  </si>
  <si>
    <t>3237</t>
  </si>
  <si>
    <t>Plan 2024 godina</t>
  </si>
  <si>
    <t>Naknada za korištenje priv.automobila u sl.svrhe</t>
  </si>
  <si>
    <t>Zdravstene i veterinarske usluge</t>
  </si>
  <si>
    <t>IZMJENE I DOPUNE FINANCIJSKOG PLANA ZA 2024. GODINU</t>
  </si>
  <si>
    <t>3121</t>
  </si>
  <si>
    <t>52</t>
  </si>
  <si>
    <t>Pomoći grad. i župan</t>
  </si>
  <si>
    <t>Oprema za održavanje i zaštitu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</si>
</sst>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&quot;;[Red]&quot;-&quot;#,##0&quot; &quot;"/>
  </numFmts>
  <fonts count="42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color indexed="56"/>
      <name val="Calibri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sz val="11"/>
      <color rgb="FF002060"/>
      <name val="Arial"/>
      <family val="2"/>
      <charset val="238"/>
    </font>
    <font>
      <b/>
      <i/>
      <sz val="9"/>
      <color rgb="FF00206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i/>
      <sz val="11"/>
      <color rgb="FF002060"/>
      <name val="Calibri"/>
      <family val="2"/>
    </font>
    <font>
      <i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</fills>
  <borders count="4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002060"/>
      </left>
      <right/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16" fillId="0" borderId="0"/>
    <xf numFmtId="0" fontId="7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7" fillId="0" borderId="0"/>
  </cellStyleXfs>
  <cellXfs count="393">
    <xf numFmtId="0" fontId="0" fillId="0" borderId="0" xfId="0"/>
    <xf numFmtId="49" fontId="10" fillId="2" borderId="4" xfId="0" applyNumberFormat="1" applyFont="1" applyFill="1" applyBorder="1" applyAlignment="1">
      <alignment horizontal="center" vertical="center"/>
    </xf>
    <xf numFmtId="3" fontId="10" fillId="2" borderId="4" xfId="0" applyNumberFormat="1" applyFont="1" applyFill="1" applyBorder="1" applyAlignment="1">
      <alignment horizontal="right" vertical="center"/>
    </xf>
    <xf numFmtId="0" fontId="11" fillId="7" borderId="4" xfId="0" applyFont="1" applyFill="1" applyBorder="1" applyAlignment="1">
      <alignment horizontal="center" vertical="center"/>
    </xf>
    <xf numFmtId="3" fontId="11" fillId="7" borderId="4" xfId="0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3" fontId="11" fillId="2" borderId="0" xfId="0" applyNumberFormat="1" applyFont="1" applyFill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vertical="center"/>
    </xf>
    <xf numFmtId="3" fontId="9" fillId="2" borderId="4" xfId="0" applyNumberFormat="1" applyFont="1" applyFill="1" applyBorder="1" applyAlignment="1">
      <alignment horizontal="right" vertical="center" wrapText="1"/>
    </xf>
    <xf numFmtId="49" fontId="9" fillId="7" borderId="4" xfId="0" applyNumberFormat="1" applyFont="1" applyFill="1" applyBorder="1" applyAlignment="1">
      <alignment vertical="center"/>
    </xf>
    <xf numFmtId="3" fontId="9" fillId="7" borderId="4" xfId="0" applyNumberFormat="1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right" vertical="center"/>
    </xf>
    <xf numFmtId="3" fontId="9" fillId="2" borderId="4" xfId="0" applyNumberFormat="1" applyFont="1" applyFill="1" applyBorder="1" applyAlignment="1">
      <alignment horizontal="right" vertical="center"/>
    </xf>
    <xf numFmtId="3" fontId="11" fillId="2" borderId="4" xfId="0" applyNumberFormat="1" applyFont="1" applyFill="1" applyBorder="1" applyAlignment="1">
      <alignment horizontal="right" vertical="center"/>
    </xf>
    <xf numFmtId="3" fontId="9" fillId="2" borderId="11" xfId="0" applyNumberFormat="1" applyFont="1" applyFill="1" applyBorder="1" applyAlignment="1">
      <alignment horizontal="right" vertical="center" wrapText="1"/>
    </xf>
    <xf numFmtId="3" fontId="10" fillId="2" borderId="4" xfId="0" applyNumberFormat="1" applyFont="1" applyFill="1" applyBorder="1" applyAlignment="1">
      <alignment horizontal="right" vertical="center" wrapText="1"/>
    </xf>
    <xf numFmtId="0" fontId="8" fillId="0" borderId="0" xfId="2" applyFont="1" applyAlignment="1">
      <alignment vertical="center" wrapText="1"/>
    </xf>
    <xf numFmtId="3" fontId="18" fillId="0" borderId="0" xfId="2" applyNumberFormat="1" applyFont="1"/>
    <xf numFmtId="3" fontId="8" fillId="0" borderId="0" xfId="2" applyNumberFormat="1" applyFont="1" applyAlignment="1">
      <alignment vertical="center"/>
    </xf>
    <xf numFmtId="49" fontId="12" fillId="0" borderId="0" xfId="2" applyNumberFormat="1" applyFont="1"/>
    <xf numFmtId="49" fontId="18" fillId="0" borderId="0" xfId="2" applyNumberFormat="1" applyFont="1" applyAlignment="1">
      <alignment horizontal="center"/>
    </xf>
    <xf numFmtId="49" fontId="18" fillId="0" borderId="0" xfId="2" applyNumberFormat="1" applyFont="1"/>
    <xf numFmtId="0" fontId="12" fillId="0" borderId="13" xfId="2" applyFont="1" applyBorder="1" applyAlignment="1">
      <alignment horizontal="center" vertical="center"/>
    </xf>
    <xf numFmtId="0" fontId="12" fillId="0" borderId="14" xfId="2" applyFont="1" applyBorder="1" applyAlignment="1">
      <alignment horizontal="left" vertical="center" wrapText="1"/>
    </xf>
    <xf numFmtId="3" fontId="12" fillId="0" borderId="14" xfId="2" applyNumberFormat="1" applyFont="1" applyBorder="1" applyAlignment="1">
      <alignment horizontal="right" vertical="center"/>
    </xf>
    <xf numFmtId="3" fontId="12" fillId="0" borderId="15" xfId="2" applyNumberFormat="1" applyFont="1" applyBorder="1" applyAlignment="1">
      <alignment horizontal="right" vertical="center"/>
    </xf>
    <xf numFmtId="0" fontId="19" fillId="0" borderId="16" xfId="2" applyFont="1" applyBorder="1" applyAlignment="1">
      <alignment horizontal="center" vertical="center"/>
    </xf>
    <xf numFmtId="0" fontId="19" fillId="0" borderId="17" xfId="2" applyFont="1" applyBorder="1" applyAlignment="1">
      <alignment horizontal="left" vertical="center" wrapText="1"/>
    </xf>
    <xf numFmtId="3" fontId="19" fillId="0" borderId="18" xfId="2" applyNumberFormat="1" applyFont="1" applyBorder="1" applyAlignment="1">
      <alignment vertical="center"/>
    </xf>
    <xf numFmtId="0" fontId="19" fillId="0" borderId="19" xfId="2" applyFont="1" applyBorder="1" applyAlignment="1">
      <alignment horizontal="center" vertical="center"/>
    </xf>
    <xf numFmtId="0" fontId="19" fillId="0" borderId="20" xfId="2" applyFont="1" applyBorder="1" applyAlignment="1">
      <alignment horizontal="left" vertical="center" wrapText="1"/>
    </xf>
    <xf numFmtId="3" fontId="19" fillId="0" borderId="21" xfId="2" applyNumberFormat="1" applyFont="1" applyBorder="1" applyAlignment="1">
      <alignment vertical="center"/>
    </xf>
    <xf numFmtId="3" fontId="12" fillId="0" borderId="4" xfId="2" applyNumberFormat="1" applyFont="1" applyBorder="1" applyAlignment="1">
      <alignment horizontal="right" vertical="center"/>
    </xf>
    <xf numFmtId="3" fontId="12" fillId="0" borderId="0" xfId="2" quotePrefix="1" applyNumberFormat="1" applyFont="1" applyAlignment="1">
      <alignment horizontal="center" vertical="center"/>
    </xf>
    <xf numFmtId="3" fontId="12" fillId="0" borderId="0" xfId="2" applyNumberFormat="1" applyFont="1" applyAlignment="1">
      <alignment horizontal="right" vertical="center"/>
    </xf>
    <xf numFmtId="0" fontId="12" fillId="0" borderId="16" xfId="2" applyFont="1" applyBorder="1" applyAlignment="1">
      <alignment horizontal="center" vertical="center"/>
    </xf>
    <xf numFmtId="0" fontId="12" fillId="0" borderId="17" xfId="2" applyFont="1" applyBorder="1" applyAlignment="1">
      <alignment horizontal="left" vertical="center" wrapText="1"/>
    </xf>
    <xf numFmtId="3" fontId="12" fillId="0" borderId="17" xfId="2" applyNumberFormat="1" applyFont="1" applyBorder="1" applyAlignment="1">
      <alignment horizontal="right" vertical="center"/>
    </xf>
    <xf numFmtId="3" fontId="12" fillId="0" borderId="18" xfId="2" applyNumberFormat="1" applyFont="1" applyBorder="1" applyAlignment="1">
      <alignment horizontal="right" vertical="center"/>
    </xf>
    <xf numFmtId="3" fontId="12" fillId="0" borderId="0" xfId="2" applyNumberFormat="1" applyFont="1"/>
    <xf numFmtId="3" fontId="8" fillId="0" borderId="3" xfId="2" quotePrefix="1" applyNumberFormat="1" applyFont="1" applyBorder="1" applyAlignment="1">
      <alignment horizontal="center" vertical="center" wrapText="1"/>
    </xf>
    <xf numFmtId="3" fontId="18" fillId="0" borderId="0" xfId="2" applyNumberFormat="1" applyFont="1" applyAlignment="1">
      <alignment horizontal="center" vertical="center" wrapText="1"/>
    </xf>
    <xf numFmtId="3" fontId="8" fillId="0" borderId="0" xfId="2" quotePrefix="1" applyNumberFormat="1" applyFont="1" applyAlignment="1">
      <alignment horizontal="center" vertical="center" wrapText="1"/>
    </xf>
    <xf numFmtId="3" fontId="12" fillId="0" borderId="0" xfId="2" applyNumberFormat="1" applyFont="1" applyAlignment="1">
      <alignment horizontal="right"/>
    </xf>
    <xf numFmtId="3" fontId="8" fillId="0" borderId="0" xfId="2" applyNumberFormat="1" applyFont="1"/>
    <xf numFmtId="3" fontId="19" fillId="0" borderId="17" xfId="2" applyNumberFormat="1" applyFont="1" applyBorder="1" applyAlignment="1">
      <alignment horizontal="right" vertical="center"/>
    </xf>
    <xf numFmtId="3" fontId="19" fillId="0" borderId="18" xfId="2" applyNumberFormat="1" applyFont="1" applyBorder="1" applyAlignment="1">
      <alignment horizontal="right" vertical="center"/>
    </xf>
    <xf numFmtId="3" fontId="19" fillId="0" borderId="0" xfId="2" applyNumberFormat="1" applyFont="1" applyAlignment="1">
      <alignment horizontal="right" vertical="center"/>
    </xf>
    <xf numFmtId="3" fontId="19" fillId="0" borderId="20" xfId="2" applyNumberFormat="1" applyFont="1" applyBorder="1" applyAlignment="1">
      <alignment horizontal="right" vertical="center"/>
    </xf>
    <xf numFmtId="3" fontId="19" fillId="0" borderId="21" xfId="2" applyNumberFormat="1" applyFont="1" applyBorder="1" applyAlignment="1">
      <alignment horizontal="right" vertical="center"/>
    </xf>
    <xf numFmtId="0" fontId="18" fillId="0" borderId="0" xfId="2" applyFont="1" applyAlignment="1">
      <alignment horizontal="center" wrapText="1"/>
    </xf>
    <xf numFmtId="0" fontId="8" fillId="0" borderId="0" xfId="2" applyFont="1"/>
    <xf numFmtId="49" fontId="12" fillId="0" borderId="0" xfId="2" quotePrefix="1" applyNumberFormat="1" applyFont="1" applyAlignment="1">
      <alignment horizontal="center" vertical="center" wrapText="1"/>
    </xf>
    <xf numFmtId="0" fontId="12" fillId="0" borderId="0" xfId="2" quotePrefix="1" applyFont="1" applyAlignment="1">
      <alignment horizontal="left" vertical="center"/>
    </xf>
    <xf numFmtId="49" fontId="18" fillId="0" borderId="0" xfId="2" applyNumberFormat="1" applyFont="1" applyAlignment="1">
      <alignment vertical="center"/>
    </xf>
    <xf numFmtId="3" fontId="12" fillId="0" borderId="4" xfId="2" applyNumberFormat="1" applyFont="1" applyBorder="1" applyAlignment="1">
      <alignment vertical="center"/>
    </xf>
    <xf numFmtId="0" fontId="8" fillId="0" borderId="0" xfId="2" applyFont="1" applyAlignment="1">
      <alignment wrapText="1"/>
    </xf>
    <xf numFmtId="3" fontId="8" fillId="0" borderId="0" xfId="2" quotePrefix="1" applyNumberFormat="1" applyFont="1" applyAlignment="1">
      <alignment vertical="center" wrapText="1"/>
    </xf>
    <xf numFmtId="3" fontId="18" fillId="0" borderId="0" xfId="2" applyNumberFormat="1" applyFont="1" applyAlignment="1">
      <alignment horizontal="left"/>
    </xf>
    <xf numFmtId="3" fontId="8" fillId="0" borderId="0" xfId="2" quotePrefix="1" applyNumberFormat="1" applyFont="1" applyAlignment="1">
      <alignment horizontal="left"/>
    </xf>
    <xf numFmtId="3" fontId="12" fillId="0" borderId="0" xfId="2" applyNumberFormat="1" applyFont="1" applyAlignment="1">
      <alignment vertical="center"/>
    </xf>
    <xf numFmtId="0" fontId="12" fillId="0" borderId="16" xfId="2" applyFont="1" applyBorder="1" applyAlignment="1">
      <alignment horizontal="center"/>
    </xf>
    <xf numFmtId="0" fontId="19" fillId="0" borderId="16" xfId="2" applyFont="1" applyBorder="1" applyAlignment="1">
      <alignment horizontal="center"/>
    </xf>
    <xf numFmtId="3" fontId="19" fillId="0" borderId="0" xfId="2" applyNumberFormat="1" applyFont="1" applyAlignment="1">
      <alignment vertical="center"/>
    </xf>
    <xf numFmtId="3" fontId="19" fillId="0" borderId="0" xfId="2" applyNumberFormat="1" applyFont="1"/>
    <xf numFmtId="3" fontId="12" fillId="0" borderId="5" xfId="2" applyNumberFormat="1" applyFont="1" applyBorder="1" applyAlignment="1">
      <alignment horizontal="right" vertical="center"/>
    </xf>
    <xf numFmtId="0" fontId="12" fillId="0" borderId="13" xfId="2" applyFont="1" applyBorder="1" applyAlignment="1">
      <alignment horizontal="center"/>
    </xf>
    <xf numFmtId="3" fontId="12" fillId="0" borderId="23" xfId="2" applyNumberFormat="1" applyFont="1" applyBorder="1" applyAlignment="1">
      <alignment horizontal="right"/>
    </xf>
    <xf numFmtId="3" fontId="12" fillId="0" borderId="14" xfId="2" applyNumberFormat="1" applyFont="1" applyBorder="1" applyAlignment="1">
      <alignment horizontal="right"/>
    </xf>
    <xf numFmtId="3" fontId="18" fillId="0" borderId="17" xfId="2" applyNumberFormat="1" applyFont="1" applyBorder="1"/>
    <xf numFmtId="0" fontId="12" fillId="0" borderId="17" xfId="3" applyFont="1" applyBorder="1" applyAlignment="1">
      <alignment horizontal="left" vertical="center" wrapText="1"/>
    </xf>
    <xf numFmtId="3" fontId="18" fillId="0" borderId="18" xfId="2" applyNumberFormat="1" applyFont="1" applyBorder="1" applyAlignment="1">
      <alignment vertical="center"/>
    </xf>
    <xf numFmtId="0" fontId="18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left" vertical="center" wrapText="1"/>
    </xf>
    <xf numFmtId="3" fontId="18" fillId="0" borderId="24" xfId="2" applyNumberFormat="1" applyFont="1" applyBorder="1"/>
    <xf numFmtId="3" fontId="18" fillId="0" borderId="25" xfId="2" applyNumberFormat="1" applyFont="1" applyBorder="1"/>
    <xf numFmtId="3" fontId="18" fillId="0" borderId="18" xfId="2" applyNumberFormat="1" applyFont="1" applyBorder="1"/>
    <xf numFmtId="0" fontId="18" fillId="0" borderId="19" xfId="2" applyFont="1" applyBorder="1" applyAlignment="1">
      <alignment horizontal="center" vertical="center"/>
    </xf>
    <xf numFmtId="0" fontId="18" fillId="0" borderId="20" xfId="2" applyFont="1" applyBorder="1" applyAlignment="1">
      <alignment horizontal="left" vertical="center" wrapText="1"/>
    </xf>
    <xf numFmtId="3" fontId="18" fillId="0" borderId="20" xfId="2" applyNumberFormat="1" applyFont="1" applyBorder="1"/>
    <xf numFmtId="3" fontId="18" fillId="0" borderId="20" xfId="2" applyNumberFormat="1" applyFont="1" applyBorder="1" applyAlignment="1">
      <alignment horizontal="right" vertical="center"/>
    </xf>
    <xf numFmtId="3" fontId="18" fillId="0" borderId="21" xfId="2" applyNumberFormat="1" applyFont="1" applyBorder="1"/>
    <xf numFmtId="3" fontId="12" fillId="0" borderId="22" xfId="2" quotePrefix="1" applyNumberFormat="1" applyFont="1" applyBorder="1" applyAlignment="1">
      <alignment horizontal="center" vertical="center"/>
    </xf>
    <xf numFmtId="3" fontId="18" fillId="0" borderId="17" xfId="2" applyNumberFormat="1" applyFont="1" applyBorder="1" applyAlignment="1">
      <alignment horizontal="right" vertical="center"/>
    </xf>
    <xf numFmtId="3" fontId="12" fillId="0" borderId="0" xfId="2" applyNumberFormat="1" applyFont="1" applyAlignment="1">
      <alignment horizontal="center" vertical="center"/>
    </xf>
    <xf numFmtId="3" fontId="18" fillId="0" borderId="0" xfId="2" applyNumberFormat="1" applyFont="1" applyAlignment="1">
      <alignment vertical="center"/>
    </xf>
    <xf numFmtId="0" fontId="12" fillId="0" borderId="22" xfId="2" quotePrefix="1" applyFont="1" applyBorder="1" applyAlignment="1">
      <alignment horizontal="center" vertical="center"/>
    </xf>
    <xf numFmtId="0" fontId="12" fillId="0" borderId="0" xfId="2" quotePrefix="1" applyFont="1" applyAlignment="1">
      <alignment horizontal="center" vertical="center"/>
    </xf>
    <xf numFmtId="3" fontId="12" fillId="0" borderId="0" xfId="2" applyNumberFormat="1" applyFont="1" applyAlignment="1">
      <alignment horizontal="center"/>
    </xf>
    <xf numFmtId="3" fontId="18" fillId="0" borderId="0" xfId="2" applyNumberFormat="1" applyFont="1" applyAlignment="1">
      <alignment horizontal="right" vertical="center"/>
    </xf>
    <xf numFmtId="3" fontId="12" fillId="0" borderId="11" xfId="2" applyNumberFormat="1" applyFont="1" applyBorder="1" applyAlignment="1">
      <alignment horizontal="right" vertical="center"/>
    </xf>
    <xf numFmtId="3" fontId="18" fillId="0" borderId="0" xfId="2" applyNumberFormat="1" applyFont="1" applyAlignment="1">
      <alignment horizontal="left" vertical="center"/>
    </xf>
    <xf numFmtId="3" fontId="8" fillId="0" borderId="0" xfId="2" applyNumberFormat="1" applyFont="1" applyAlignment="1">
      <alignment horizontal="center" vertical="center" wrapText="1"/>
    </xf>
    <xf numFmtId="3" fontId="8" fillId="0" borderId="0" xfId="2" quotePrefix="1" applyNumberFormat="1" applyFont="1" applyAlignment="1">
      <alignment horizontal="left" vertical="center" wrapText="1"/>
    </xf>
    <xf numFmtId="3" fontId="12" fillId="0" borderId="0" xfId="2" applyNumberFormat="1" applyFont="1" applyAlignment="1">
      <alignment vertical="center" wrapText="1"/>
    </xf>
    <xf numFmtId="3" fontId="12" fillId="0" borderId="0" xfId="2" quotePrefix="1" applyNumberFormat="1" applyFont="1" applyAlignment="1">
      <alignment vertical="center"/>
    </xf>
    <xf numFmtId="3" fontId="12" fillId="0" borderId="4" xfId="2" applyNumberFormat="1" applyFont="1" applyBorder="1"/>
    <xf numFmtId="3" fontId="12" fillId="0" borderId="5" xfId="2" applyNumberFormat="1" applyFont="1" applyBorder="1"/>
    <xf numFmtId="3" fontId="12" fillId="4" borderId="0" xfId="2" quotePrefix="1" applyNumberFormat="1" applyFont="1" applyFill="1" applyAlignment="1">
      <alignment horizontal="center" vertical="center"/>
    </xf>
    <xf numFmtId="3" fontId="12" fillId="4" borderId="0" xfId="2" applyNumberFormat="1" applyFont="1" applyFill="1" applyAlignment="1">
      <alignment vertical="center"/>
    </xf>
    <xf numFmtId="3" fontId="18" fillId="4" borderId="0" xfId="2" applyNumberFormat="1" applyFont="1" applyFill="1"/>
    <xf numFmtId="3" fontId="8" fillId="4" borderId="4" xfId="2" applyNumberFormat="1" applyFont="1" applyFill="1" applyBorder="1" applyAlignment="1">
      <alignment horizontal="center" vertical="center" wrapText="1"/>
    </xf>
    <xf numFmtId="3" fontId="8" fillId="4" borderId="2" xfId="2" applyNumberFormat="1" applyFont="1" applyFill="1" applyBorder="1" applyAlignment="1">
      <alignment horizontal="center" vertical="center"/>
    </xf>
    <xf numFmtId="49" fontId="12" fillId="4" borderId="29" xfId="2" applyNumberFormat="1" applyFont="1" applyFill="1" applyBorder="1" applyAlignment="1">
      <alignment horizontal="center" vertical="center"/>
    </xf>
    <xf numFmtId="49" fontId="12" fillId="4" borderId="30" xfId="2" applyNumberFormat="1" applyFont="1" applyFill="1" applyBorder="1" applyAlignment="1">
      <alignment vertical="center"/>
    </xf>
    <xf numFmtId="49" fontId="18" fillId="4" borderId="31" xfId="2" applyNumberFormat="1" applyFont="1" applyFill="1" applyBorder="1" applyAlignment="1">
      <alignment vertical="center"/>
    </xf>
    <xf numFmtId="49" fontId="18" fillId="4" borderId="32" xfId="2" applyNumberFormat="1" applyFont="1" applyFill="1" applyBorder="1" applyAlignment="1">
      <alignment vertical="center"/>
    </xf>
    <xf numFmtId="49" fontId="18" fillId="4" borderId="33" xfId="2" applyNumberFormat="1" applyFont="1" applyFill="1" applyBorder="1" applyAlignment="1">
      <alignment vertical="center"/>
    </xf>
    <xf numFmtId="49" fontId="18" fillId="4" borderId="34" xfId="2" applyNumberFormat="1" applyFont="1" applyFill="1" applyBorder="1" applyAlignment="1">
      <alignment vertical="center"/>
    </xf>
    <xf numFmtId="49" fontId="18" fillId="4" borderId="19" xfId="2" applyNumberFormat="1" applyFont="1" applyFill="1" applyBorder="1" applyAlignment="1">
      <alignment vertical="center"/>
    </xf>
    <xf numFmtId="3" fontId="18" fillId="4" borderId="25" xfId="2" applyNumberFormat="1" applyFont="1" applyFill="1" applyBorder="1" applyAlignment="1">
      <alignment horizontal="right" vertical="center"/>
    </xf>
    <xf numFmtId="3" fontId="12" fillId="4" borderId="37" xfId="2" applyNumberFormat="1" applyFont="1" applyFill="1" applyBorder="1" applyAlignment="1">
      <alignment horizontal="right" vertical="center"/>
    </xf>
    <xf numFmtId="3" fontId="12" fillId="4" borderId="38" xfId="2" applyNumberFormat="1" applyFont="1" applyFill="1" applyBorder="1" applyAlignment="1">
      <alignment horizontal="right" vertical="center"/>
    </xf>
    <xf numFmtId="3" fontId="19" fillId="4" borderId="38" xfId="2" applyNumberFormat="1" applyFont="1" applyFill="1" applyBorder="1" applyAlignment="1">
      <alignment horizontal="right"/>
    </xf>
    <xf numFmtId="3" fontId="19" fillId="4" borderId="38" xfId="2" applyNumberFormat="1" applyFont="1" applyFill="1" applyBorder="1" applyAlignment="1">
      <alignment horizontal="right" vertical="center"/>
    </xf>
    <xf numFmtId="3" fontId="12" fillId="4" borderId="38" xfId="2" applyNumberFormat="1" applyFont="1" applyFill="1" applyBorder="1" applyAlignment="1">
      <alignment horizontal="right"/>
    </xf>
    <xf numFmtId="3" fontId="18" fillId="4" borderId="20" xfId="2" applyNumberFormat="1" applyFont="1" applyFill="1" applyBorder="1" applyAlignment="1">
      <alignment horizontal="right" vertical="center"/>
    </xf>
    <xf numFmtId="3" fontId="12" fillId="4" borderId="17" xfId="2" applyNumberFormat="1" applyFont="1" applyFill="1" applyBorder="1" applyAlignment="1">
      <alignment horizontal="right"/>
    </xf>
    <xf numFmtId="3" fontId="12" fillId="4" borderId="18" xfId="2" applyNumberFormat="1" applyFont="1" applyFill="1" applyBorder="1" applyAlignment="1">
      <alignment horizontal="right"/>
    </xf>
    <xf numFmtId="3" fontId="12" fillId="4" borderId="21" xfId="2" applyNumberFormat="1" applyFont="1" applyFill="1" applyBorder="1" applyAlignment="1">
      <alignment horizontal="right"/>
    </xf>
    <xf numFmtId="3" fontId="12" fillId="4" borderId="25" xfId="2" applyNumberFormat="1" applyFont="1" applyFill="1" applyBorder="1" applyAlignment="1">
      <alignment horizontal="right" vertical="center"/>
    </xf>
    <xf numFmtId="3" fontId="18" fillId="0" borderId="36" xfId="2" applyNumberFormat="1" applyFont="1" applyBorder="1" applyAlignment="1">
      <alignment horizontal="right"/>
    </xf>
    <xf numFmtId="3" fontId="11" fillId="2" borderId="0" xfId="0" applyNumberFormat="1" applyFont="1" applyFill="1" applyAlignment="1">
      <alignment horizontal="right" vertical="center"/>
    </xf>
    <xf numFmtId="3" fontId="19" fillId="4" borderId="12" xfId="2" applyNumberFormat="1" applyFont="1" applyFill="1" applyBorder="1" applyAlignment="1">
      <alignment vertical="center"/>
    </xf>
    <xf numFmtId="3" fontId="12" fillId="4" borderId="25" xfId="2" applyNumberFormat="1" applyFont="1" applyFill="1" applyBorder="1" applyAlignment="1">
      <alignment horizontal="right"/>
    </xf>
    <xf numFmtId="3" fontId="18" fillId="4" borderId="15" xfId="2" applyNumberFormat="1" applyFont="1" applyFill="1" applyBorder="1" applyAlignment="1">
      <alignment horizontal="right" vertical="center"/>
    </xf>
    <xf numFmtId="3" fontId="18" fillId="4" borderId="35" xfId="2" applyNumberFormat="1" applyFont="1" applyFill="1" applyBorder="1" applyAlignment="1">
      <alignment horizontal="right" vertical="center"/>
    </xf>
    <xf numFmtId="3" fontId="18" fillId="4" borderId="36" xfId="2" applyNumberFormat="1" applyFont="1" applyFill="1" applyBorder="1" applyAlignment="1">
      <alignment horizontal="right" vertical="center"/>
    </xf>
    <xf numFmtId="3" fontId="18" fillId="4" borderId="40" xfId="2" applyNumberFormat="1" applyFont="1" applyFill="1" applyBorder="1" applyAlignment="1">
      <alignment horizontal="right" vertical="center"/>
    </xf>
    <xf numFmtId="49" fontId="18" fillId="4" borderId="21" xfId="2" applyNumberFormat="1" applyFont="1" applyFill="1" applyBorder="1" applyAlignment="1">
      <alignment vertical="center"/>
    </xf>
    <xf numFmtId="49" fontId="12" fillId="4" borderId="38" xfId="2" applyNumberFormat="1" applyFont="1" applyFill="1" applyBorder="1" applyAlignment="1">
      <alignment horizontal="left" vertical="center" wrapText="1"/>
    </xf>
    <xf numFmtId="49" fontId="18" fillId="4" borderId="25" xfId="2" applyNumberFormat="1" applyFont="1" applyFill="1" applyBorder="1" applyAlignment="1">
      <alignment vertical="center"/>
    </xf>
    <xf numFmtId="49" fontId="12" fillId="4" borderId="38" xfId="2" applyNumberFormat="1" applyFont="1" applyFill="1" applyBorder="1" applyAlignment="1">
      <alignment vertical="center"/>
    </xf>
    <xf numFmtId="49" fontId="18" fillId="4" borderId="36" xfId="2" applyNumberFormat="1" applyFont="1" applyFill="1" applyBorder="1" applyAlignment="1">
      <alignment vertical="center"/>
    </xf>
    <xf numFmtId="0" fontId="21" fillId="0" borderId="0" xfId="0" applyFont="1"/>
    <xf numFmtId="0" fontId="8" fillId="4" borderId="0" xfId="1" applyFont="1" applyFill="1" applyAlignment="1">
      <alignment vertical="center" wrapText="1"/>
    </xf>
    <xf numFmtId="3" fontId="12" fillId="0" borderId="15" xfId="2" applyNumberFormat="1" applyFont="1" applyBorder="1" applyAlignment="1">
      <alignment horizontal="right"/>
    </xf>
    <xf numFmtId="3" fontId="12" fillId="0" borderId="21" xfId="2" applyNumberFormat="1" applyFont="1" applyBorder="1" applyAlignment="1">
      <alignment horizontal="right"/>
    </xf>
    <xf numFmtId="3" fontId="9" fillId="2" borderId="4" xfId="0" applyNumberFormat="1" applyFont="1" applyFill="1" applyBorder="1" applyAlignment="1">
      <alignment horizontal="left" vertical="center"/>
    </xf>
    <xf numFmtId="3" fontId="9" fillId="2" borderId="4" xfId="0" applyNumberFormat="1" applyFont="1" applyFill="1" applyBorder="1" applyAlignment="1">
      <alignment horizontal="center" vertical="center"/>
    </xf>
    <xf numFmtId="0" fontId="5" fillId="4" borderId="0" xfId="1" applyFont="1" applyFill="1" applyAlignment="1">
      <alignment horizontal="center" vertical="center" wrapText="1"/>
    </xf>
    <xf numFmtId="0" fontId="8" fillId="4" borderId="0" xfId="6" applyFont="1" applyFill="1" applyAlignment="1">
      <alignment horizontal="center" vertical="center" wrapText="1"/>
    </xf>
    <xf numFmtId="0" fontId="22" fillId="0" borderId="0" xfId="0" applyFont="1"/>
    <xf numFmtId="3" fontId="19" fillId="0" borderId="0" xfId="0" applyNumberFormat="1" applyFont="1" applyAlignment="1">
      <alignment horizontal="left"/>
    </xf>
    <xf numFmtId="0" fontId="23" fillId="0" borderId="0" xfId="1" applyFont="1" applyAlignment="1">
      <alignment wrapText="1"/>
    </xf>
    <xf numFmtId="0" fontId="18" fillId="0" borderId="0" xfId="0" applyFont="1"/>
    <xf numFmtId="0" fontId="18" fillId="4" borderId="0" xfId="0" applyFont="1" applyFill="1"/>
    <xf numFmtId="3" fontId="8" fillId="3" borderId="1" xfId="0" applyNumberFormat="1" applyFont="1" applyFill="1" applyBorder="1" applyAlignment="1">
      <alignment vertical="center" wrapText="1"/>
    </xf>
    <xf numFmtId="3" fontId="18" fillId="0" borderId="0" xfId="0" applyNumberFormat="1" applyFont="1"/>
    <xf numFmtId="3" fontId="18" fillId="2" borderId="1" xfId="0" applyNumberFormat="1" applyFont="1" applyFill="1" applyBorder="1" applyAlignment="1">
      <alignment vertical="center" wrapText="1"/>
    </xf>
    <xf numFmtId="164" fontId="18" fillId="0" borderId="0" xfId="0" applyNumberFormat="1" applyFont="1"/>
    <xf numFmtId="3" fontId="18" fillId="2" borderId="1" xfId="0" applyNumberFormat="1" applyFont="1" applyFill="1" applyBorder="1" applyAlignment="1">
      <alignment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12" fillId="3" borderId="7" xfId="0" applyNumberFormat="1" applyFont="1" applyFill="1" applyBorder="1" applyAlignment="1">
      <alignment horizontal="right" vertical="center"/>
    </xf>
    <xf numFmtId="3" fontId="12" fillId="0" borderId="0" xfId="0" applyNumberFormat="1" applyFont="1"/>
    <xf numFmtId="0" fontId="24" fillId="0" borderId="0" xfId="0" applyFont="1"/>
    <xf numFmtId="3" fontId="12" fillId="4" borderId="0" xfId="0" applyNumberFormat="1" applyFont="1" applyFill="1" applyAlignment="1">
      <alignment vertical="center"/>
    </xf>
    <xf numFmtId="3" fontId="12" fillId="6" borderId="0" xfId="0" applyNumberFormat="1" applyFont="1" applyFill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3" fontId="26" fillId="0" borderId="0" xfId="0" applyNumberFormat="1" applyFont="1" applyAlignment="1">
      <alignment horizontal="right" vertical="center"/>
    </xf>
    <xf numFmtId="3" fontId="26" fillId="0" borderId="0" xfId="0" applyNumberFormat="1" applyFont="1"/>
    <xf numFmtId="3" fontId="8" fillId="0" borderId="0" xfId="0" applyNumberFormat="1" applyFont="1" applyAlignment="1">
      <alignment horizontal="center" vertical="center" wrapText="1"/>
    </xf>
    <xf numFmtId="3" fontId="8" fillId="0" borderId="0" xfId="0" applyNumberFormat="1" applyFont="1"/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3" fontId="18" fillId="0" borderId="0" xfId="0" applyNumberFormat="1" applyFont="1" applyAlignment="1">
      <alignment horizontal="right" vertical="center"/>
    </xf>
    <xf numFmtId="3" fontId="28" fillId="0" borderId="0" xfId="0" applyNumberFormat="1" applyFont="1" applyAlignment="1">
      <alignment horizontal="right" vertical="center"/>
    </xf>
    <xf numFmtId="3" fontId="28" fillId="0" borderId="0" xfId="0" applyNumberFormat="1" applyFont="1"/>
    <xf numFmtId="3" fontId="9" fillId="0" borderId="4" xfId="0" applyNumberFormat="1" applyFont="1" applyBorder="1" applyAlignment="1">
      <alignment horizontal="right" vertical="center"/>
    </xf>
    <xf numFmtId="49" fontId="9" fillId="7" borderId="4" xfId="0" applyNumberFormat="1" applyFont="1" applyFill="1" applyBorder="1" applyAlignment="1">
      <alignment horizontal="right" vertical="center"/>
    </xf>
    <xf numFmtId="49" fontId="9" fillId="0" borderId="4" xfId="0" applyNumberFormat="1" applyFont="1" applyBorder="1" applyAlignment="1">
      <alignment horizontal="right" vertical="center"/>
    </xf>
    <xf numFmtId="49" fontId="10" fillId="0" borderId="4" xfId="0" applyNumberFormat="1" applyFont="1" applyBorder="1" applyAlignment="1">
      <alignment horizontal="right" vertical="center"/>
    </xf>
    <xf numFmtId="3" fontId="10" fillId="0" borderId="4" xfId="0" applyNumberFormat="1" applyFont="1" applyBorder="1" applyAlignment="1">
      <alignment horizontal="right" vertical="center"/>
    </xf>
    <xf numFmtId="3" fontId="9" fillId="2" borderId="4" xfId="0" applyNumberFormat="1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5" borderId="4" xfId="0" applyFont="1" applyFill="1" applyBorder="1" applyAlignment="1">
      <alignment vertical="center"/>
    </xf>
    <xf numFmtId="0" fontId="10" fillId="0" borderId="4" xfId="0" applyFont="1" applyBorder="1" applyAlignment="1">
      <alignment vertical="center"/>
    </xf>
    <xf numFmtId="49" fontId="10" fillId="2" borderId="4" xfId="0" applyNumberFormat="1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left" vertical="center"/>
    </xf>
    <xf numFmtId="49" fontId="10" fillId="2" borderId="4" xfId="0" applyNumberFormat="1" applyFont="1" applyFill="1" applyBorder="1" applyAlignment="1">
      <alignment horizontal="left" vertical="center"/>
    </xf>
    <xf numFmtId="49" fontId="10" fillId="2" borderId="4" xfId="0" applyNumberFormat="1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right" vertical="center"/>
    </xf>
    <xf numFmtId="3" fontId="10" fillId="2" borderId="4" xfId="0" applyNumberFormat="1" applyFont="1" applyFill="1" applyBorder="1" applyAlignment="1">
      <alignment vertical="center"/>
    </xf>
    <xf numFmtId="49" fontId="9" fillId="2" borderId="4" xfId="0" applyNumberFormat="1" applyFont="1" applyFill="1" applyBorder="1" applyAlignment="1">
      <alignment horizontal="left" vertical="center" wrapText="1"/>
    </xf>
    <xf numFmtId="0" fontId="30" fillId="2" borderId="4" xfId="0" applyFont="1" applyFill="1" applyBorder="1" applyAlignment="1">
      <alignment horizontal="center" vertical="center"/>
    </xf>
    <xf numFmtId="49" fontId="30" fillId="2" borderId="4" xfId="0" applyNumberFormat="1" applyFont="1" applyFill="1" applyBorder="1" applyAlignment="1">
      <alignment horizontal="right" vertical="center"/>
    </xf>
    <xf numFmtId="49" fontId="30" fillId="2" borderId="4" xfId="0" applyNumberFormat="1" applyFont="1" applyFill="1" applyBorder="1" applyAlignment="1">
      <alignment vertical="center"/>
    </xf>
    <xf numFmtId="3" fontId="30" fillId="2" borderId="4" xfId="0" applyNumberFormat="1" applyFont="1" applyFill="1" applyBorder="1" applyAlignment="1">
      <alignment horizontal="right" vertical="center" wrapText="1"/>
    </xf>
    <xf numFmtId="0" fontId="30" fillId="0" borderId="4" xfId="0" applyFont="1" applyBorder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3" fontId="30" fillId="2" borderId="4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left" vertical="center" wrapText="1"/>
    </xf>
    <xf numFmtId="0" fontId="30" fillId="4" borderId="4" xfId="0" applyFont="1" applyFill="1" applyBorder="1" applyAlignment="1">
      <alignment vertical="center"/>
    </xf>
    <xf numFmtId="49" fontId="30" fillId="6" borderId="4" xfId="0" applyNumberFormat="1" applyFont="1" applyFill="1" applyBorder="1" applyAlignment="1">
      <alignment horizontal="right" vertical="center"/>
    </xf>
    <xf numFmtId="0" fontId="10" fillId="6" borderId="4" xfId="0" applyFont="1" applyFill="1" applyBorder="1" applyAlignment="1">
      <alignment horizontal="center" vertical="center"/>
    </xf>
    <xf numFmtId="3" fontId="10" fillId="6" borderId="4" xfId="0" applyNumberFormat="1" applyFont="1" applyFill="1" applyBorder="1" applyAlignment="1">
      <alignment horizontal="right" vertical="center"/>
    </xf>
    <xf numFmtId="3" fontId="9" fillId="2" borderId="4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49" fontId="9" fillId="2" borderId="11" xfId="0" applyNumberFormat="1" applyFont="1" applyFill="1" applyBorder="1" applyAlignment="1">
      <alignment vertical="center"/>
    </xf>
    <xf numFmtId="3" fontId="9" fillId="6" borderId="4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32" fillId="0" borderId="4" xfId="0" applyFont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4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5" fillId="5" borderId="4" xfId="0" applyFont="1" applyFill="1" applyBorder="1" applyAlignment="1">
      <alignment vertical="center"/>
    </xf>
    <xf numFmtId="3" fontId="10" fillId="4" borderId="0" xfId="0" applyNumberFormat="1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4" fillId="4" borderId="4" xfId="0" applyFont="1" applyFill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3" fontId="30" fillId="4" borderId="0" xfId="0" applyNumberFormat="1" applyFont="1" applyFill="1" applyAlignment="1">
      <alignment vertical="center"/>
    </xf>
    <xf numFmtId="0" fontId="30" fillId="4" borderId="0" xfId="0" applyFont="1" applyFill="1" applyAlignment="1">
      <alignment vertical="center"/>
    </xf>
    <xf numFmtId="0" fontId="15" fillId="5" borderId="4" xfId="0" applyFont="1" applyFill="1" applyBorder="1" applyAlignment="1">
      <alignment horizontal="right" vertical="center"/>
    </xf>
    <xf numFmtId="49" fontId="11" fillId="7" borderId="4" xfId="0" applyNumberFormat="1" applyFont="1" applyFill="1" applyBorder="1" applyAlignment="1">
      <alignment horizontal="left" vertical="center" wrapText="1"/>
    </xf>
    <xf numFmtId="49" fontId="10" fillId="6" borderId="4" xfId="0" applyNumberFormat="1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4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left" vertical="center" wrapText="1"/>
    </xf>
    <xf numFmtId="0" fontId="33" fillId="4" borderId="10" xfId="1" applyFont="1" applyFill="1" applyBorder="1" applyAlignment="1">
      <alignment horizontal="center" vertical="center" wrapText="1"/>
    </xf>
    <xf numFmtId="0" fontId="34" fillId="0" borderId="0" xfId="0" applyFont="1"/>
    <xf numFmtId="0" fontId="35" fillId="4" borderId="10" xfId="1" applyFont="1" applyFill="1" applyBorder="1" applyAlignment="1">
      <alignment horizontal="center" vertical="center" wrapText="1"/>
    </xf>
    <xf numFmtId="3" fontId="28" fillId="2" borderId="10" xfId="0" applyNumberFormat="1" applyFont="1" applyFill="1" applyBorder="1" applyAlignment="1">
      <alignment horizontal="center" vertical="center" wrapText="1"/>
    </xf>
    <xf numFmtId="0" fontId="36" fillId="0" borderId="0" xfId="0" applyFont="1"/>
    <xf numFmtId="49" fontId="9" fillId="0" borderId="10" xfId="7" applyNumberFormat="1" applyFont="1" applyBorder="1" applyAlignment="1">
      <alignment horizontal="left" vertical="center" wrapText="1"/>
    </xf>
    <xf numFmtId="3" fontId="37" fillId="0" borderId="10" xfId="7" applyNumberFormat="1" applyFont="1" applyBorder="1" applyAlignment="1">
      <alignment horizontal="right" vertical="center"/>
    </xf>
    <xf numFmtId="3" fontId="33" fillId="4" borderId="10" xfId="1" applyNumberFormat="1" applyFont="1" applyFill="1" applyBorder="1" applyAlignment="1">
      <alignment horizontal="right" vertical="center"/>
    </xf>
    <xf numFmtId="0" fontId="14" fillId="0" borderId="0" xfId="0" applyFont="1"/>
    <xf numFmtId="0" fontId="39" fillId="0" borderId="0" xfId="0" applyFont="1"/>
    <xf numFmtId="0" fontId="8" fillId="4" borderId="10" xfId="6" applyFont="1" applyFill="1" applyBorder="1" applyAlignment="1">
      <alignment horizontal="center" vertical="center" wrapText="1"/>
    </xf>
    <xf numFmtId="0" fontId="38" fillId="4" borderId="10" xfId="6" applyFont="1" applyFill="1" applyBorder="1" applyAlignment="1">
      <alignment horizontal="center" vertical="center" wrapText="1"/>
    </xf>
    <xf numFmtId="0" fontId="8" fillId="4" borderId="10" xfId="6" applyFont="1" applyFill="1" applyBorder="1" applyAlignment="1">
      <alignment horizontal="left" vertical="center" wrapText="1"/>
    </xf>
    <xf numFmtId="3" fontId="8" fillId="6" borderId="10" xfId="0" applyNumberFormat="1" applyFont="1" applyFill="1" applyBorder="1" applyAlignment="1">
      <alignment horizontal="right" vertical="center"/>
    </xf>
    <xf numFmtId="0" fontId="19" fillId="4" borderId="10" xfId="6" quotePrefix="1" applyFont="1" applyFill="1" applyBorder="1" applyAlignment="1">
      <alignment horizontal="center" vertical="center"/>
    </xf>
    <xf numFmtId="0" fontId="19" fillId="4" borderId="10" xfId="6" quotePrefix="1" applyFont="1" applyFill="1" applyBorder="1" applyAlignment="1">
      <alignment horizontal="left" vertical="center"/>
    </xf>
    <xf numFmtId="0" fontId="19" fillId="4" borderId="10" xfId="6" quotePrefix="1" applyFont="1" applyFill="1" applyBorder="1" applyAlignment="1">
      <alignment horizontal="right" vertical="center"/>
    </xf>
    <xf numFmtId="0" fontId="19" fillId="4" borderId="10" xfId="6" quotePrefix="1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center"/>
    </xf>
    <xf numFmtId="0" fontId="25" fillId="4" borderId="10" xfId="0" applyFont="1" applyFill="1" applyBorder="1"/>
    <xf numFmtId="0" fontId="8" fillId="4" borderId="10" xfId="0" applyFont="1" applyFill="1" applyBorder="1" applyAlignment="1">
      <alignment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21" fillId="4" borderId="10" xfId="0" applyFont="1" applyFill="1" applyBorder="1"/>
    <xf numFmtId="0" fontId="9" fillId="4" borderId="10" xfId="6" applyFont="1" applyFill="1" applyBorder="1" applyAlignment="1">
      <alignment horizontal="center" vertical="center" wrapText="1"/>
    </xf>
    <xf numFmtId="3" fontId="8" fillId="4" borderId="10" xfId="6" applyNumberFormat="1" applyFont="1" applyFill="1" applyBorder="1" applyAlignment="1">
      <alignment horizontal="right" vertical="center" wrapText="1"/>
    </xf>
    <xf numFmtId="3" fontId="8" fillId="4" borderId="10" xfId="0" applyNumberFormat="1" applyFont="1" applyFill="1" applyBorder="1" applyAlignment="1">
      <alignment vertical="center" wrapText="1"/>
    </xf>
    <xf numFmtId="3" fontId="18" fillId="4" borderId="10" xfId="0" applyNumberFormat="1" applyFont="1" applyFill="1" applyBorder="1" applyAlignment="1">
      <alignment vertical="center" wrapText="1"/>
    </xf>
    <xf numFmtId="0" fontId="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3" fontId="18" fillId="6" borderId="10" xfId="0" applyNumberFormat="1" applyFont="1" applyFill="1" applyBorder="1" applyAlignment="1">
      <alignment horizontal="right" vertical="center"/>
    </xf>
    <xf numFmtId="3" fontId="19" fillId="4" borderId="10" xfId="6" quotePrefix="1" applyNumberFormat="1" applyFont="1" applyFill="1" applyBorder="1" applyAlignment="1">
      <alignment horizontal="right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25" fillId="0" borderId="0" xfId="0" applyFont="1"/>
    <xf numFmtId="0" fontId="8" fillId="6" borderId="10" xfId="0" applyFont="1" applyFill="1" applyBorder="1" applyAlignment="1">
      <alignment horizontal="center" vertical="center" wrapText="1"/>
    </xf>
    <xf numFmtId="3" fontId="8" fillId="6" borderId="10" xfId="0" applyNumberFormat="1" applyFont="1" applyFill="1" applyBorder="1" applyAlignment="1">
      <alignment horizontal="center" vertical="center" wrapText="1"/>
    </xf>
    <xf numFmtId="3" fontId="27" fillId="6" borderId="10" xfId="0" applyNumberFormat="1" applyFont="1" applyFill="1" applyBorder="1" applyAlignment="1">
      <alignment horizontal="center" vertical="center" wrapText="1"/>
    </xf>
    <xf numFmtId="3" fontId="12" fillId="6" borderId="10" xfId="0" applyNumberFormat="1" applyFont="1" applyFill="1" applyBorder="1" applyAlignment="1">
      <alignment horizontal="left" vertical="center"/>
    </xf>
    <xf numFmtId="0" fontId="12" fillId="6" borderId="10" xfId="0" applyFont="1" applyFill="1" applyBorder="1" applyAlignment="1">
      <alignment horizontal="left" vertical="center" wrapText="1"/>
    </xf>
    <xf numFmtId="3" fontId="12" fillId="6" borderId="10" xfId="0" applyNumberFormat="1" applyFont="1" applyFill="1" applyBorder="1" applyAlignment="1">
      <alignment horizontal="right" vertical="center" wrapText="1"/>
    </xf>
    <xf numFmtId="3" fontId="12" fillId="6" borderId="10" xfId="0" applyNumberFormat="1" applyFont="1" applyFill="1" applyBorder="1" applyAlignment="1">
      <alignment horizontal="left" vertical="center" wrapText="1"/>
    </xf>
    <xf numFmtId="3" fontId="8" fillId="6" borderId="10" xfId="0" applyNumberFormat="1" applyFont="1" applyFill="1" applyBorder="1" applyAlignment="1">
      <alignment horizontal="left" vertical="center"/>
    </xf>
    <xf numFmtId="3" fontId="8" fillId="4" borderId="10" xfId="0" applyNumberFormat="1" applyFont="1" applyFill="1" applyBorder="1" applyAlignment="1">
      <alignment vertical="center"/>
    </xf>
    <xf numFmtId="0" fontId="8" fillId="6" borderId="10" xfId="0" applyFont="1" applyFill="1" applyBorder="1" applyAlignment="1">
      <alignment horizontal="right" vertical="center"/>
    </xf>
    <xf numFmtId="0" fontId="8" fillId="6" borderId="10" xfId="0" applyFont="1" applyFill="1" applyBorder="1" applyAlignment="1">
      <alignment horizontal="left" vertical="center" wrapText="1"/>
    </xf>
    <xf numFmtId="3" fontId="8" fillId="0" borderId="10" xfId="0" applyNumberFormat="1" applyFont="1" applyBorder="1" applyAlignment="1">
      <alignment horizontal="right" vertical="center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 wrapText="1"/>
    </xf>
    <xf numFmtId="3" fontId="12" fillId="0" borderId="10" xfId="0" applyNumberFormat="1" applyFont="1" applyBorder="1"/>
    <xf numFmtId="0" fontId="8" fillId="0" borderId="10" xfId="0" applyFont="1" applyBorder="1" applyAlignment="1">
      <alignment horizontal="left" vertical="center" wrapText="1"/>
    </xf>
    <xf numFmtId="3" fontId="8" fillId="0" borderId="10" xfId="0" applyNumberFormat="1" applyFont="1" applyBorder="1"/>
    <xf numFmtId="0" fontId="18" fillId="0" borderId="10" xfId="0" applyFont="1" applyBorder="1" applyAlignment="1">
      <alignment horizontal="left" vertical="center" wrapText="1"/>
    </xf>
    <xf numFmtId="3" fontId="18" fillId="0" borderId="10" xfId="0" applyNumberFormat="1" applyFont="1" applyBorder="1" applyAlignment="1">
      <alignment horizontal="right" vertical="center"/>
    </xf>
    <xf numFmtId="3" fontId="12" fillId="0" borderId="10" xfId="0" applyNumberFormat="1" applyFont="1" applyBorder="1" applyAlignment="1">
      <alignment horizontal="right" vertical="center"/>
    </xf>
    <xf numFmtId="0" fontId="12" fillId="6" borderId="10" xfId="0" applyFont="1" applyFill="1" applyBorder="1" applyAlignment="1">
      <alignment horizontal="center" vertical="center"/>
    </xf>
    <xf numFmtId="3" fontId="12" fillId="6" borderId="10" xfId="0" applyNumberFormat="1" applyFont="1" applyFill="1" applyBorder="1" applyAlignment="1">
      <alignment horizontal="right" vertical="center"/>
    </xf>
    <xf numFmtId="0" fontId="8" fillId="6" borderId="10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right" vertical="center"/>
    </xf>
    <xf numFmtId="3" fontId="8" fillId="6" borderId="10" xfId="0" applyNumberFormat="1" applyFont="1" applyFill="1" applyBorder="1" applyAlignment="1">
      <alignment horizontal="left" vertical="center" wrapText="1"/>
    </xf>
    <xf numFmtId="0" fontId="10" fillId="0" borderId="0" xfId="0" applyFont="1"/>
    <xf numFmtId="3" fontId="9" fillId="2" borderId="1" xfId="0" applyNumberFormat="1" applyFont="1" applyFill="1" applyBorder="1" applyAlignment="1">
      <alignment horizontal="right" vertical="center"/>
    </xf>
    <xf numFmtId="3" fontId="9" fillId="2" borderId="1" xfId="0" applyNumberFormat="1" applyFont="1" applyFill="1" applyBorder="1" applyAlignment="1">
      <alignment horizontal="right" vertical="center" wrapText="1"/>
    </xf>
    <xf numFmtId="3" fontId="11" fillId="3" borderId="7" xfId="0" applyNumberFormat="1" applyFont="1" applyFill="1" applyBorder="1" applyAlignment="1">
      <alignment horizontal="right" vertical="center"/>
    </xf>
    <xf numFmtId="3" fontId="11" fillId="5" borderId="4" xfId="0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3" fontId="9" fillId="2" borderId="10" xfId="0" applyNumberFormat="1" applyFont="1" applyFill="1" applyBorder="1" applyAlignment="1">
      <alignment horizontal="right" vertical="center"/>
    </xf>
    <xf numFmtId="3" fontId="8" fillId="2" borderId="10" xfId="0" applyNumberFormat="1" applyFont="1" applyFill="1" applyBorder="1" applyAlignment="1">
      <alignment horizontal="center" vertical="center" wrapText="1"/>
    </xf>
    <xf numFmtId="3" fontId="8" fillId="2" borderId="10" xfId="0" applyNumberFormat="1" applyFont="1" applyFill="1" applyBorder="1" applyAlignment="1">
      <alignment horizontal="center" vertical="center"/>
    </xf>
    <xf numFmtId="3" fontId="12" fillId="7" borderId="10" xfId="0" applyNumberFormat="1" applyFont="1" applyFill="1" applyBorder="1" applyAlignment="1">
      <alignment horizontal="left" vertical="center"/>
    </xf>
    <xf numFmtId="3" fontId="12" fillId="5" borderId="10" xfId="0" applyNumberFormat="1" applyFont="1" applyFill="1" applyBorder="1" applyAlignment="1">
      <alignment vertical="center"/>
    </xf>
    <xf numFmtId="49" fontId="19" fillId="2" borderId="10" xfId="0" applyNumberFormat="1" applyFont="1" applyFill="1" applyBorder="1" applyAlignment="1">
      <alignment horizontal="center" vertical="center"/>
    </xf>
    <xf numFmtId="49" fontId="19" fillId="2" borderId="10" xfId="0" applyNumberFormat="1" applyFont="1" applyFill="1" applyBorder="1" applyAlignment="1">
      <alignment vertical="center"/>
    </xf>
    <xf numFmtId="3" fontId="19" fillId="2" borderId="10" xfId="0" applyNumberFormat="1" applyFont="1" applyFill="1" applyBorder="1" applyAlignment="1">
      <alignment horizontal="center" vertical="center" wrapText="1"/>
    </xf>
    <xf numFmtId="49" fontId="19" fillId="2" borderId="10" xfId="0" applyNumberFormat="1" applyFont="1" applyFill="1" applyBorder="1" applyAlignment="1">
      <alignment vertical="center" wrapText="1"/>
    </xf>
    <xf numFmtId="3" fontId="12" fillId="2" borderId="10" xfId="0" applyNumberFormat="1" applyFont="1" applyFill="1" applyBorder="1" applyAlignment="1">
      <alignment horizontal="left" vertical="center"/>
    </xf>
    <xf numFmtId="3" fontId="19" fillId="0" borderId="10" xfId="0" applyNumberFormat="1" applyFont="1" applyBorder="1" applyAlignment="1">
      <alignment vertical="center"/>
    </xf>
    <xf numFmtId="0" fontId="40" fillId="4" borderId="10" xfId="1" applyFont="1" applyFill="1" applyBorder="1" applyAlignment="1">
      <alignment horizontal="center" vertical="center" wrapText="1"/>
    </xf>
    <xf numFmtId="3" fontId="11" fillId="2" borderId="10" xfId="0" applyNumberFormat="1" applyFont="1" applyFill="1" applyBorder="1" applyAlignment="1">
      <alignment horizontal="right" vertical="center" wrapText="1"/>
    </xf>
    <xf numFmtId="0" fontId="41" fillId="0" borderId="0" xfId="0" applyFont="1"/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3" fontId="20" fillId="4" borderId="0" xfId="2" applyNumberFormat="1" applyFont="1" applyFill="1" applyAlignment="1">
      <alignment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 wrapText="1"/>
    </xf>
    <xf numFmtId="0" fontId="12" fillId="3" borderId="7" xfId="0" applyFont="1" applyFill="1" applyBorder="1" applyAlignment="1">
      <alignment vertical="center" wrapText="1"/>
    </xf>
    <xf numFmtId="0" fontId="8" fillId="4" borderId="0" xfId="1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9" fillId="0" borderId="2" xfId="0" quotePrefix="1" applyFont="1" applyBorder="1" applyAlignment="1">
      <alignment horizontal="left" vertical="center" wrapText="1"/>
    </xf>
    <xf numFmtId="0" fontId="10" fillId="0" borderId="2" xfId="0" quotePrefix="1" applyFont="1" applyBorder="1" applyAlignment="1">
      <alignment horizontal="left" vertical="center" wrapText="1"/>
    </xf>
    <xf numFmtId="0" fontId="10" fillId="0" borderId="3" xfId="0" quotePrefix="1" applyFont="1" applyBorder="1" applyAlignment="1">
      <alignment horizontal="left" vertical="center" wrapText="1"/>
    </xf>
    <xf numFmtId="0" fontId="10" fillId="0" borderId="5" xfId="0" quotePrefix="1" applyFont="1" applyBorder="1" applyAlignment="1">
      <alignment horizontal="left" vertical="center" wrapText="1"/>
    </xf>
    <xf numFmtId="0" fontId="11" fillId="5" borderId="2" xfId="0" quotePrefix="1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vertical="center" wrapText="1"/>
    </xf>
    <xf numFmtId="3" fontId="9" fillId="2" borderId="4" xfId="0" applyNumberFormat="1" applyFont="1" applyFill="1" applyBorder="1" applyAlignment="1">
      <alignment horizontal="center" vertical="center"/>
    </xf>
    <xf numFmtId="0" fontId="28" fillId="6" borderId="4" xfId="0" applyFont="1" applyFill="1" applyBorder="1" applyAlignment="1">
      <alignment horizontal="center" vertical="center" wrapText="1"/>
    </xf>
    <xf numFmtId="3" fontId="8" fillId="2" borderId="42" xfId="0" applyNumberFormat="1" applyFont="1" applyFill="1" applyBorder="1" applyAlignment="1">
      <alignment horizontal="center" vertical="center" wrapText="1"/>
    </xf>
    <xf numFmtId="3" fontId="8" fillId="2" borderId="6" xfId="0" applyNumberFormat="1" applyFont="1" applyFill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/>
    </xf>
    <xf numFmtId="3" fontId="8" fillId="6" borderId="0" xfId="0" applyNumberFormat="1" applyFont="1" applyFill="1" applyAlignment="1">
      <alignment horizontal="center" vertical="center" wrapText="1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wrapText="1"/>
    </xf>
    <xf numFmtId="0" fontId="6" fillId="4" borderId="0" xfId="1" applyFont="1" applyFill="1" applyAlignment="1">
      <alignment vertical="center" wrapText="1"/>
    </xf>
    <xf numFmtId="0" fontId="8" fillId="4" borderId="0" xfId="6" applyFont="1" applyFill="1" applyAlignment="1">
      <alignment horizontal="center" vertical="center" wrapText="1"/>
    </xf>
    <xf numFmtId="0" fontId="18" fillId="4" borderId="0" xfId="6" applyFont="1" applyFill="1" applyAlignment="1">
      <alignment wrapText="1"/>
    </xf>
    <xf numFmtId="0" fontId="38" fillId="4" borderId="10" xfId="6" applyFont="1" applyFill="1" applyBorder="1" applyAlignment="1">
      <alignment horizontal="center" vertical="center" wrapText="1"/>
    </xf>
    <xf numFmtId="0" fontId="27" fillId="6" borderId="10" xfId="0" applyFont="1" applyFill="1" applyBorder="1" applyAlignment="1">
      <alignment horizontal="center" vertical="center" wrapText="1"/>
    </xf>
    <xf numFmtId="49" fontId="12" fillId="0" borderId="2" xfId="2" quotePrefix="1" applyNumberFormat="1" applyFont="1" applyBorder="1" applyAlignment="1">
      <alignment horizontal="left" vertical="center"/>
    </xf>
    <xf numFmtId="49" fontId="12" fillId="0" borderId="5" xfId="2" quotePrefix="1" applyNumberFormat="1" applyFont="1" applyBorder="1" applyAlignment="1">
      <alignment horizontal="left" vertical="center"/>
    </xf>
    <xf numFmtId="0" fontId="8" fillId="0" borderId="12" xfId="2" quotePrefix="1" applyFont="1" applyBorder="1" applyAlignment="1">
      <alignment horizontal="center" vertical="center" wrapText="1"/>
    </xf>
    <xf numFmtId="0" fontId="8" fillId="0" borderId="11" xfId="2" quotePrefix="1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3" fontId="8" fillId="0" borderId="12" xfId="2" quotePrefix="1" applyNumberFormat="1" applyFont="1" applyBorder="1" applyAlignment="1">
      <alignment horizontal="center" vertical="center" wrapText="1"/>
    </xf>
    <xf numFmtId="3" fontId="8" fillId="0" borderId="11" xfId="2" quotePrefix="1" applyNumberFormat="1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3" fontId="8" fillId="0" borderId="0" xfId="2" applyNumberFormat="1" applyFont="1" applyAlignment="1">
      <alignment horizontal="center" vertical="center"/>
    </xf>
    <xf numFmtId="49" fontId="12" fillId="0" borderId="2" xfId="2" quotePrefix="1" applyNumberFormat="1" applyFont="1" applyBorder="1" applyAlignment="1">
      <alignment horizontal="left" vertical="center" wrapText="1"/>
    </xf>
    <xf numFmtId="49" fontId="12" fillId="0" borderId="5" xfId="2" quotePrefix="1" applyNumberFormat="1" applyFont="1" applyBorder="1" applyAlignment="1">
      <alignment horizontal="left" vertical="center" wrapText="1"/>
    </xf>
    <xf numFmtId="3" fontId="8" fillId="0" borderId="0" xfId="2" quotePrefix="1" applyNumberFormat="1" applyFont="1" applyAlignment="1">
      <alignment horizontal="center" vertical="center" wrapText="1"/>
    </xf>
    <xf numFmtId="3" fontId="12" fillId="0" borderId="2" xfId="2" quotePrefix="1" applyNumberFormat="1" applyFont="1" applyBorder="1" applyAlignment="1">
      <alignment horizontal="left" vertical="center"/>
    </xf>
    <xf numFmtId="3" fontId="12" fillId="0" borderId="5" xfId="2" quotePrefix="1" applyNumberFormat="1" applyFont="1" applyBorder="1" applyAlignment="1">
      <alignment horizontal="left" vertical="center"/>
    </xf>
    <xf numFmtId="3" fontId="8" fillId="0" borderId="22" xfId="2" applyNumberFormat="1" applyFont="1" applyBorder="1" applyAlignment="1">
      <alignment horizontal="center" vertical="center" wrapText="1"/>
    </xf>
    <xf numFmtId="3" fontId="8" fillId="0" borderId="0" xfId="2" applyNumberFormat="1" applyFont="1" applyAlignment="1">
      <alignment horizontal="center" vertical="center" wrapText="1"/>
    </xf>
    <xf numFmtId="3" fontId="12" fillId="0" borderId="2" xfId="2" quotePrefix="1" applyNumberFormat="1" applyFont="1" applyBorder="1" applyAlignment="1">
      <alignment horizontal="center" vertical="center"/>
    </xf>
    <xf numFmtId="3" fontId="12" fillId="0" borderId="5" xfId="2" quotePrefix="1" applyNumberFormat="1" applyFont="1" applyBorder="1" applyAlignment="1">
      <alignment horizontal="center" vertical="center"/>
    </xf>
    <xf numFmtId="3" fontId="8" fillId="0" borderId="0" xfId="2" quotePrefix="1" applyNumberFormat="1" applyFont="1" applyAlignment="1">
      <alignment horizontal="left" vertical="center" wrapText="1"/>
    </xf>
    <xf numFmtId="3" fontId="12" fillId="0" borderId="0" xfId="2" quotePrefix="1" applyNumberFormat="1" applyFont="1" applyAlignment="1">
      <alignment horizontal="left" vertical="center"/>
    </xf>
    <xf numFmtId="3" fontId="8" fillId="0" borderId="6" xfId="2" quotePrefix="1" applyNumberFormat="1" applyFont="1" applyBorder="1" applyAlignment="1">
      <alignment horizontal="left" wrapText="1"/>
    </xf>
    <xf numFmtId="3" fontId="8" fillId="0" borderId="12" xfId="2" applyNumberFormat="1" applyFont="1" applyBorder="1" applyAlignment="1">
      <alignment horizontal="center" vertical="center" wrapText="1"/>
    </xf>
    <xf numFmtId="3" fontId="8" fillId="0" borderId="11" xfId="2" applyNumberFormat="1" applyFont="1" applyBorder="1" applyAlignment="1">
      <alignment horizontal="center" vertical="center" wrapText="1"/>
    </xf>
    <xf numFmtId="0" fontId="12" fillId="0" borderId="2" xfId="2" quotePrefix="1" applyFont="1" applyBorder="1" applyAlignment="1">
      <alignment horizontal="center" vertical="center"/>
    </xf>
    <xf numFmtId="0" fontId="12" fillId="0" borderId="5" xfId="2" quotePrefix="1" applyFont="1" applyBorder="1" applyAlignment="1">
      <alignment horizontal="center" vertical="center"/>
    </xf>
    <xf numFmtId="3" fontId="12" fillId="0" borderId="26" xfId="2" quotePrefix="1" applyNumberFormat="1" applyFont="1" applyBorder="1" applyAlignment="1">
      <alignment horizontal="center" vertical="center"/>
    </xf>
    <xf numFmtId="3" fontId="12" fillId="0" borderId="27" xfId="2" quotePrefix="1" applyNumberFormat="1" applyFont="1" applyBorder="1" applyAlignment="1">
      <alignment horizontal="center" vertical="center"/>
    </xf>
    <xf numFmtId="3" fontId="8" fillId="0" borderId="28" xfId="2" applyNumberFormat="1" applyFont="1" applyBorder="1" applyAlignment="1">
      <alignment horizontal="center" vertical="center"/>
    </xf>
    <xf numFmtId="3" fontId="20" fillId="0" borderId="0" xfId="2" applyNumberFormat="1" applyFont="1" applyAlignment="1">
      <alignment horizontal="center" vertical="center"/>
    </xf>
    <xf numFmtId="3" fontId="12" fillId="0" borderId="6" xfId="2" quotePrefix="1" applyNumberFormat="1" applyFont="1" applyBorder="1" applyAlignment="1">
      <alignment horizontal="left" vertical="center" wrapText="1"/>
    </xf>
    <xf numFmtId="49" fontId="12" fillId="4" borderId="2" xfId="2" applyNumberFormat="1" applyFont="1" applyFill="1" applyBorder="1" applyAlignment="1">
      <alignment horizontal="right" vertical="center"/>
    </xf>
    <xf numFmtId="49" fontId="12" fillId="4" borderId="3" xfId="2" applyNumberFormat="1" applyFont="1" applyFill="1" applyBorder="1" applyAlignment="1">
      <alignment horizontal="right" vertical="center"/>
    </xf>
    <xf numFmtId="3" fontId="12" fillId="4" borderId="19" xfId="2" applyNumberFormat="1" applyFont="1" applyFill="1" applyBorder="1" applyAlignment="1">
      <alignment horizontal="center"/>
    </xf>
    <xf numFmtId="3" fontId="12" fillId="4" borderId="21" xfId="2" applyNumberFormat="1" applyFont="1" applyFill="1" applyBorder="1" applyAlignment="1">
      <alignment horizontal="center"/>
    </xf>
    <xf numFmtId="3" fontId="12" fillId="4" borderId="16" xfId="2" applyNumberFormat="1" applyFont="1" applyFill="1" applyBorder="1" applyAlignment="1">
      <alignment horizontal="center"/>
    </xf>
    <xf numFmtId="3" fontId="12" fillId="4" borderId="41" xfId="2" applyNumberFormat="1" applyFont="1" applyFill="1" applyBorder="1" applyAlignment="1">
      <alignment horizontal="center"/>
    </xf>
    <xf numFmtId="3" fontId="12" fillId="4" borderId="39" xfId="2" applyNumberFormat="1" applyFont="1" applyFill="1" applyBorder="1" applyAlignment="1">
      <alignment horizontal="center"/>
    </xf>
    <xf numFmtId="3" fontId="12" fillId="4" borderId="31" xfId="2" applyNumberFormat="1" applyFont="1" applyFill="1" applyBorder="1" applyAlignment="1">
      <alignment horizontal="center"/>
    </xf>
    <xf numFmtId="3" fontId="12" fillId="4" borderId="32" xfId="2" applyNumberFormat="1" applyFont="1" applyFill="1" applyBorder="1" applyAlignment="1">
      <alignment horizontal="center"/>
    </xf>
    <xf numFmtId="3" fontId="12" fillId="4" borderId="18" xfId="2" applyNumberFormat="1" applyFont="1" applyFill="1" applyBorder="1" applyAlignment="1">
      <alignment horizontal="center"/>
    </xf>
    <xf numFmtId="3" fontId="12" fillId="4" borderId="33" xfId="2" applyNumberFormat="1" applyFont="1" applyFill="1" applyBorder="1" applyAlignment="1">
      <alignment horizontal="center"/>
    </xf>
    <xf numFmtId="3" fontId="12" fillId="4" borderId="34" xfId="2" applyNumberFormat="1" applyFont="1" applyFill="1" applyBorder="1" applyAlignment="1">
      <alignment horizontal="center"/>
    </xf>
    <xf numFmtId="3" fontId="12" fillId="4" borderId="13" xfId="2" applyNumberFormat="1" applyFont="1" applyFill="1" applyBorder="1" applyAlignment="1">
      <alignment horizontal="center"/>
    </xf>
    <xf numFmtId="3" fontId="12" fillId="4" borderId="15" xfId="2" applyNumberFormat="1" applyFont="1" applyFill="1" applyBorder="1" applyAlignment="1">
      <alignment horizontal="center"/>
    </xf>
    <xf numFmtId="49" fontId="12" fillId="4" borderId="5" xfId="2" applyNumberFormat="1" applyFont="1" applyFill="1" applyBorder="1" applyAlignment="1">
      <alignment horizontal="right" vertical="center"/>
    </xf>
  </cellXfs>
  <cellStyles count="9">
    <cellStyle name="Normal" xfId="0" builtinId="0" customBuiltin="1"/>
    <cellStyle name="Normalno 2" xfId="1" xr:uid="{00000000-0005-0000-0000-000002000000}"/>
    <cellStyle name="Normalno 2 2" xfId="5" xr:uid="{00000000-0005-0000-0000-000003000000}"/>
    <cellStyle name="Normalno 3" xfId="4" xr:uid="{00000000-0005-0000-0000-000004000000}"/>
    <cellStyle name="Normalno 3 2" xfId="2" xr:uid="{00000000-0005-0000-0000-000005000000}"/>
    <cellStyle name="Normalno 3 3" xfId="6" xr:uid="{00000000-0005-0000-0000-000006000000}"/>
    <cellStyle name="Normalno 4" xfId="7" xr:uid="{08474E18-36B8-48CE-9A2D-ED6126FE33B1}"/>
    <cellStyle name="Obično_List10" xfId="8" xr:uid="{6A30A5F5-2D62-406F-B410-367BB21C3CCD}"/>
    <cellStyle name="Obično_List4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zoomScaleNormal="100" workbookViewId="0">
      <selection activeCell="I9" sqref="I9"/>
    </sheetView>
  </sheetViews>
  <sheetFormatPr defaultColWidth="8.85546875" defaultRowHeight="15.75" x14ac:dyDescent="0.25"/>
  <cols>
    <col min="1" max="4" width="8.85546875" style="147" customWidth="1"/>
    <col min="5" max="5" width="22.85546875" style="147" customWidth="1"/>
    <col min="6" max="6" width="15.28515625" style="147" customWidth="1"/>
    <col min="7" max="7" width="11.7109375" style="147" bestFit="1" customWidth="1"/>
    <col min="8" max="10" width="12.7109375" style="147" bestFit="1" customWidth="1"/>
    <col min="11" max="11" width="8.85546875" style="147" customWidth="1"/>
    <col min="12" max="16384" width="8.85546875" style="147"/>
  </cols>
  <sheetData>
    <row r="1" spans="1:10" ht="40.5" customHeight="1" x14ac:dyDescent="0.25">
      <c r="A1" s="321" t="s">
        <v>276</v>
      </c>
      <c r="B1" s="321"/>
      <c r="C1" s="321"/>
      <c r="D1" s="321"/>
      <c r="E1" s="321"/>
      <c r="F1" s="321"/>
    </row>
    <row r="2" spans="1:10" ht="24" customHeight="1" x14ac:dyDescent="0.25">
      <c r="A2" s="317" t="s">
        <v>30</v>
      </c>
      <c r="B2" s="317"/>
      <c r="C2" s="317"/>
      <c r="D2" s="317"/>
      <c r="E2" s="317"/>
      <c r="F2" s="317"/>
    </row>
    <row r="3" spans="1:10" ht="30" x14ac:dyDescent="0.25">
      <c r="A3" s="322" t="s">
        <v>0</v>
      </c>
      <c r="B3" s="322"/>
      <c r="C3" s="322"/>
      <c r="D3" s="322"/>
      <c r="E3" s="322"/>
      <c r="F3" s="201" t="s">
        <v>273</v>
      </c>
    </row>
    <row r="4" spans="1:10" ht="28.15" customHeight="1" x14ac:dyDescent="0.25">
      <c r="A4" s="323" t="s">
        <v>2</v>
      </c>
      <c r="B4" s="323"/>
      <c r="C4" s="323"/>
      <c r="D4" s="323"/>
      <c r="E4" s="323"/>
      <c r="F4" s="149">
        <f t="shared" ref="F4" si="0">SUM(F5:F6)</f>
        <v>511825</v>
      </c>
    </row>
    <row r="5" spans="1:10" ht="28.15" customHeight="1" x14ac:dyDescent="0.25">
      <c r="A5" s="319" t="s">
        <v>3</v>
      </c>
      <c r="B5" s="319"/>
      <c r="C5" s="319"/>
      <c r="D5" s="319"/>
      <c r="E5" s="319"/>
      <c r="F5" s="151">
        <f>'RAČUN PRIHODA I RASHODA'!E5</f>
        <v>511825</v>
      </c>
      <c r="G5" s="152"/>
      <c r="H5" s="152"/>
      <c r="I5" s="152"/>
    </row>
    <row r="6" spans="1:10" ht="28.15" customHeight="1" x14ac:dyDescent="0.25">
      <c r="A6" s="316" t="s">
        <v>4</v>
      </c>
      <c r="B6" s="316"/>
      <c r="C6" s="316"/>
      <c r="D6" s="316"/>
      <c r="E6" s="316"/>
      <c r="F6" s="153"/>
    </row>
    <row r="7" spans="1:10" ht="28.15" customHeight="1" x14ac:dyDescent="0.25">
      <c r="A7" s="318" t="s">
        <v>5</v>
      </c>
      <c r="B7" s="318"/>
      <c r="C7" s="318"/>
      <c r="D7" s="318"/>
      <c r="E7" s="318"/>
      <c r="F7" s="154">
        <f>SUM(F8:F9)</f>
        <v>533465.96000000008</v>
      </c>
    </row>
    <row r="8" spans="1:10" ht="28.15" customHeight="1" x14ac:dyDescent="0.25">
      <c r="A8" s="319" t="s">
        <v>6</v>
      </c>
      <c r="B8" s="319"/>
      <c r="C8" s="319"/>
      <c r="D8" s="319"/>
      <c r="E8" s="319"/>
      <c r="F8" s="151">
        <f>'RAČUN PRIHODA I RASHODA'!E36</f>
        <v>525189.30000000005</v>
      </c>
      <c r="G8" s="152"/>
      <c r="H8" s="150"/>
      <c r="I8" s="150"/>
      <c r="J8" s="150"/>
    </row>
    <row r="9" spans="1:10" ht="28.15" customHeight="1" x14ac:dyDescent="0.25">
      <c r="A9" s="316" t="s">
        <v>7</v>
      </c>
      <c r="B9" s="316"/>
      <c r="C9" s="316"/>
      <c r="D9" s="316"/>
      <c r="E9" s="316"/>
      <c r="F9" s="153">
        <f>'RAČUN PRIHODA I RASHODA'!E120</f>
        <v>8276.66</v>
      </c>
      <c r="H9" s="150"/>
      <c r="I9" s="150"/>
      <c r="J9" s="150"/>
    </row>
    <row r="10" spans="1:10" ht="28.15" customHeight="1" x14ac:dyDescent="0.25">
      <c r="A10" s="320" t="s">
        <v>8</v>
      </c>
      <c r="B10" s="320"/>
      <c r="C10" s="320"/>
      <c r="D10" s="320"/>
      <c r="E10" s="320"/>
      <c r="F10" s="155">
        <f>SUM(F4-F7)</f>
        <v>-21640.960000000079</v>
      </c>
      <c r="H10" s="150"/>
      <c r="I10" s="150"/>
      <c r="J10" s="150"/>
    </row>
    <row r="11" spans="1:10" x14ac:dyDescent="0.25">
      <c r="A11" s="148"/>
      <c r="B11" s="148"/>
      <c r="C11" s="148"/>
      <c r="D11" s="148"/>
      <c r="E11" s="148"/>
      <c r="F11" s="148"/>
      <c r="G11" s="146"/>
      <c r="H11" s="146"/>
      <c r="I11" s="146"/>
      <c r="J11" s="150"/>
    </row>
    <row r="12" spans="1:10" ht="21.75" customHeight="1" x14ac:dyDescent="0.25">
      <c r="A12" s="317" t="s">
        <v>31</v>
      </c>
      <c r="B12" s="317"/>
      <c r="C12" s="317"/>
      <c r="D12" s="317"/>
      <c r="E12" s="317"/>
      <c r="F12" s="317"/>
      <c r="G12" s="146"/>
      <c r="H12" s="146"/>
      <c r="I12" s="146"/>
      <c r="J12" s="150"/>
    </row>
    <row r="13" spans="1:10" ht="30" x14ac:dyDescent="0.25">
      <c r="A13" s="314" t="s">
        <v>9</v>
      </c>
      <c r="B13" s="315"/>
      <c r="C13" s="315"/>
      <c r="D13" s="315"/>
      <c r="E13" s="315"/>
      <c r="F13" s="201" t="s">
        <v>273</v>
      </c>
    </row>
    <row r="14" spans="1:10" ht="15.75" customHeight="1" x14ac:dyDescent="0.25">
      <c r="A14" s="324" t="s">
        <v>10</v>
      </c>
      <c r="B14" s="325"/>
      <c r="C14" s="325"/>
      <c r="D14" s="325"/>
      <c r="E14" s="326"/>
      <c r="F14" s="292"/>
    </row>
    <row r="15" spans="1:10" ht="15.75" customHeight="1" x14ac:dyDescent="0.25">
      <c r="A15" s="324" t="s">
        <v>11</v>
      </c>
      <c r="B15" s="327"/>
      <c r="C15" s="327"/>
      <c r="D15" s="327"/>
      <c r="E15" s="327"/>
      <c r="F15" s="292"/>
    </row>
    <row r="16" spans="1:10" ht="15.75" customHeight="1" x14ac:dyDescent="0.25">
      <c r="A16" s="329" t="s">
        <v>226</v>
      </c>
      <c r="B16" s="330"/>
      <c r="C16" s="330"/>
      <c r="D16" s="330"/>
      <c r="E16" s="331"/>
      <c r="F16" s="293">
        <f>'Račun financiranja'!E20</f>
        <v>33400.089999999997</v>
      </c>
    </row>
    <row r="17" spans="1:6" ht="15.75" customHeight="1" x14ac:dyDescent="0.25">
      <c r="A17" s="329" t="s">
        <v>227</v>
      </c>
      <c r="B17" s="330"/>
      <c r="C17" s="330"/>
      <c r="D17" s="330"/>
      <c r="E17" s="331"/>
      <c r="F17" s="295">
        <f>'Račun financiranja'!E29</f>
        <v>11760</v>
      </c>
    </row>
    <row r="18" spans="1:6" ht="15.75" customHeight="1" x14ac:dyDescent="0.25">
      <c r="A18" s="332" t="s">
        <v>12</v>
      </c>
      <c r="B18" s="333"/>
      <c r="C18" s="333"/>
      <c r="D18" s="333"/>
      <c r="E18" s="333"/>
      <c r="F18" s="294">
        <f>SUM(F14-F15)</f>
        <v>0</v>
      </c>
    </row>
    <row r="19" spans="1:6" x14ac:dyDescent="0.25">
      <c r="A19" s="291"/>
      <c r="B19" s="291"/>
      <c r="C19" s="291"/>
      <c r="D19" s="291"/>
      <c r="E19" s="291"/>
      <c r="F19" s="296"/>
    </row>
    <row r="20" spans="1:6" ht="15.75" customHeight="1" x14ac:dyDescent="0.25">
      <c r="A20" s="328" t="s">
        <v>228</v>
      </c>
      <c r="B20" s="327"/>
      <c r="C20" s="327"/>
      <c r="D20" s="327"/>
      <c r="E20" s="327"/>
      <c r="F20" s="297">
        <f>F10+F18</f>
        <v>-21640.960000000079</v>
      </c>
    </row>
  </sheetData>
  <mergeCells count="18">
    <mergeCell ref="A14:E14"/>
    <mergeCell ref="A15:E15"/>
    <mergeCell ref="A20:E20"/>
    <mergeCell ref="A17:E17"/>
    <mergeCell ref="A18:E18"/>
    <mergeCell ref="A16:E16"/>
    <mergeCell ref="A1:F1"/>
    <mergeCell ref="A2:F2"/>
    <mergeCell ref="A3:E3"/>
    <mergeCell ref="A4:E4"/>
    <mergeCell ref="A5:E5"/>
    <mergeCell ref="A13:E13"/>
    <mergeCell ref="A6:E6"/>
    <mergeCell ref="A12:F12"/>
    <mergeCell ref="A7:E7"/>
    <mergeCell ref="A8:E8"/>
    <mergeCell ref="A9:E9"/>
    <mergeCell ref="A10:E10"/>
  </mergeCells>
  <pageMargins left="0.70866141732283472" right="0.70866141732283472" top="0.74803149606299213" bottom="0.74803149606299213" header="0.31496062992125984" footer="0.31496062992125984"/>
  <pageSetup paperSize="9" scale="8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30"/>
  <sheetViews>
    <sheetView zoomScaleNormal="100" workbookViewId="0">
      <selection activeCell="E37" sqref="E37"/>
    </sheetView>
  </sheetViews>
  <sheetFormatPr defaultColWidth="9.140625" defaultRowHeight="15" x14ac:dyDescent="0.2"/>
  <cols>
    <col min="1" max="1" width="7" style="206" bestFit="1" customWidth="1"/>
    <col min="2" max="2" width="8.42578125" style="206" customWidth="1"/>
    <col min="3" max="3" width="5.28515625" style="206" bestFit="1" customWidth="1"/>
    <col min="4" max="4" width="40.42578125" style="206" customWidth="1"/>
    <col min="5" max="5" width="12.5703125" style="206" customWidth="1"/>
    <col min="6" max="10" width="15.140625" style="206" customWidth="1"/>
    <col min="11" max="11" width="16.7109375" style="206" hidden="1" customWidth="1"/>
    <col min="12" max="12" width="16.42578125" style="206" hidden="1" customWidth="1"/>
    <col min="13" max="13" width="12.5703125" style="206" hidden="1" customWidth="1"/>
    <col min="14" max="15" width="10.7109375" style="206" bestFit="1" customWidth="1"/>
    <col min="16" max="16" width="10.28515625" style="206" bestFit="1" customWidth="1"/>
    <col min="17" max="17" width="11.85546875" style="206" bestFit="1" customWidth="1"/>
    <col min="18" max="18" width="15.42578125" style="206" customWidth="1"/>
    <col min="19" max="19" width="9.140625" style="206" customWidth="1"/>
    <col min="20" max="16384" width="9.140625" style="206"/>
  </cols>
  <sheetData>
    <row r="1" spans="1:13" ht="31.5" customHeight="1" x14ac:dyDescent="0.2">
      <c r="A1" s="321" t="s">
        <v>276</v>
      </c>
      <c r="B1" s="321"/>
      <c r="C1" s="321"/>
      <c r="D1" s="321"/>
      <c r="E1" s="321"/>
      <c r="F1" s="137"/>
    </row>
    <row r="2" spans="1:13" ht="43.5" customHeight="1" x14ac:dyDescent="0.2">
      <c r="A2" s="339" t="s">
        <v>248</v>
      </c>
      <c r="B2" s="339"/>
      <c r="C2" s="339"/>
      <c r="D2" s="339"/>
      <c r="E2" s="339"/>
    </row>
    <row r="3" spans="1:13" s="207" customFormat="1" ht="60" x14ac:dyDescent="0.2">
      <c r="A3" s="201" t="s">
        <v>32</v>
      </c>
      <c r="B3" s="201" t="s">
        <v>200</v>
      </c>
      <c r="C3" s="201" t="s">
        <v>42</v>
      </c>
      <c r="D3" s="141" t="s">
        <v>13</v>
      </c>
      <c r="E3" s="201" t="s">
        <v>273</v>
      </c>
      <c r="F3" s="206"/>
      <c r="G3" s="206"/>
      <c r="H3" s="206"/>
      <c r="I3" s="206"/>
      <c r="J3" s="206"/>
      <c r="K3" s="206"/>
      <c r="L3" s="206"/>
      <c r="M3" s="206"/>
    </row>
    <row r="4" spans="1:13" s="210" customFormat="1" x14ac:dyDescent="0.2">
      <c r="A4" s="335">
        <v>1</v>
      </c>
      <c r="B4" s="335"/>
      <c r="C4" s="335"/>
      <c r="D4" s="335"/>
      <c r="E4" s="208">
        <v>4</v>
      </c>
      <c r="F4" s="209"/>
      <c r="G4" s="209"/>
      <c r="H4" s="209"/>
      <c r="I4" s="209"/>
      <c r="J4" s="209"/>
      <c r="K4" s="209"/>
      <c r="L4" s="209"/>
      <c r="M4" s="209"/>
    </row>
    <row r="5" spans="1:13" s="207" customFormat="1" x14ac:dyDescent="0.2">
      <c r="A5" s="201">
        <v>6</v>
      </c>
      <c r="B5" s="10"/>
      <c r="C5" s="201"/>
      <c r="D5" s="140" t="s">
        <v>46</v>
      </c>
      <c r="E5" s="10">
        <f>SUM(E11,E15,E19,E22,E27)</f>
        <v>511825</v>
      </c>
      <c r="F5" s="206"/>
      <c r="G5" s="206"/>
      <c r="H5" s="206"/>
      <c r="I5" s="206"/>
      <c r="J5" s="206"/>
      <c r="K5" s="206"/>
      <c r="L5" s="206"/>
      <c r="M5" s="206"/>
    </row>
    <row r="6" spans="1:13" s="210" customFormat="1" ht="30" x14ac:dyDescent="0.2">
      <c r="A6" s="211"/>
      <c r="B6" s="13">
        <v>63</v>
      </c>
      <c r="C6" s="8"/>
      <c r="D6" s="188" t="s">
        <v>23</v>
      </c>
      <c r="E6" s="14">
        <f>SUM(E7,E9)</f>
        <v>399</v>
      </c>
      <c r="F6" s="209"/>
      <c r="G6" s="209"/>
      <c r="H6" s="209"/>
      <c r="I6" s="209"/>
      <c r="J6" s="209"/>
      <c r="K6" s="209"/>
      <c r="L6" s="209"/>
      <c r="M6" s="209"/>
    </row>
    <row r="7" spans="1:13" s="207" customFormat="1" x14ac:dyDescent="0.2">
      <c r="A7" s="211"/>
      <c r="B7" s="13" t="s">
        <v>215</v>
      </c>
      <c r="C7" s="8"/>
      <c r="D7" s="188" t="s">
        <v>80</v>
      </c>
      <c r="E7" s="14">
        <f>SUM(E8)</f>
        <v>399</v>
      </c>
      <c r="F7" s="206"/>
      <c r="G7" s="206"/>
      <c r="H7" s="209"/>
      <c r="I7" s="206"/>
      <c r="J7" s="206"/>
      <c r="K7" s="206"/>
      <c r="L7" s="206"/>
      <c r="M7" s="206"/>
    </row>
    <row r="8" spans="1:13" s="207" customFormat="1" ht="30" x14ac:dyDescent="0.2">
      <c r="A8" s="212"/>
      <c r="B8" s="181" t="s">
        <v>207</v>
      </c>
      <c r="C8" s="212"/>
      <c r="D8" s="184" t="s">
        <v>206</v>
      </c>
      <c r="E8" s="2">
        <v>399</v>
      </c>
      <c r="F8" s="206"/>
      <c r="G8" s="206"/>
      <c r="H8" s="209"/>
      <c r="I8" s="206"/>
      <c r="J8" s="206"/>
      <c r="K8" s="206"/>
      <c r="L8" s="206"/>
      <c r="M8" s="206"/>
    </row>
    <row r="9" spans="1:13" s="210" customFormat="1" ht="30" x14ac:dyDescent="0.2">
      <c r="A9" s="212"/>
      <c r="B9" s="13" t="s">
        <v>208</v>
      </c>
      <c r="C9" s="211"/>
      <c r="D9" s="188" t="s">
        <v>216</v>
      </c>
      <c r="E9" s="14">
        <f t="shared" ref="E9" si="0">SUM(E10)</f>
        <v>0</v>
      </c>
      <c r="F9" s="209"/>
      <c r="G9" s="209"/>
      <c r="I9" s="209"/>
      <c r="J9" s="209"/>
      <c r="K9" s="209"/>
      <c r="L9" s="209"/>
      <c r="M9" s="209"/>
    </row>
    <row r="10" spans="1:13" s="210" customFormat="1" ht="30" x14ac:dyDescent="0.2">
      <c r="A10" s="212"/>
      <c r="B10" s="181" t="s">
        <v>209</v>
      </c>
      <c r="C10" s="212"/>
      <c r="D10" s="184" t="s">
        <v>210</v>
      </c>
      <c r="E10" s="2">
        <v>0</v>
      </c>
      <c r="F10" s="209"/>
      <c r="G10" s="209"/>
      <c r="H10" s="209"/>
      <c r="I10" s="209"/>
      <c r="J10" s="209"/>
      <c r="K10" s="209"/>
      <c r="L10" s="209"/>
      <c r="M10" s="209"/>
    </row>
    <row r="11" spans="1:13" s="207" customFormat="1" x14ac:dyDescent="0.2">
      <c r="A11" s="213"/>
      <c r="B11" s="223"/>
      <c r="C11" s="3">
        <v>52</v>
      </c>
      <c r="D11" s="224" t="s">
        <v>34</v>
      </c>
      <c r="E11" s="4">
        <f>SUM(E6)</f>
        <v>399</v>
      </c>
      <c r="F11" s="206"/>
      <c r="G11" s="206"/>
      <c r="H11" s="206"/>
      <c r="I11" s="206"/>
      <c r="J11" s="206"/>
      <c r="K11" s="206"/>
      <c r="L11" s="206"/>
      <c r="M11" s="206"/>
    </row>
    <row r="12" spans="1:13" s="207" customFormat="1" ht="45" x14ac:dyDescent="0.2">
      <c r="A12" s="211"/>
      <c r="B12" s="185">
        <v>65</v>
      </c>
      <c r="C12" s="194"/>
      <c r="D12" s="196" t="s">
        <v>22</v>
      </c>
      <c r="E12" s="14">
        <f>SUM(E13)</f>
        <v>6400</v>
      </c>
      <c r="F12" s="206"/>
      <c r="G12" s="206"/>
      <c r="H12" s="206"/>
      <c r="I12" s="206"/>
      <c r="J12" s="206"/>
      <c r="K12" s="206"/>
      <c r="L12" s="206"/>
      <c r="M12" s="206"/>
    </row>
    <row r="13" spans="1:13" s="210" customFormat="1" x14ac:dyDescent="0.2">
      <c r="A13" s="211"/>
      <c r="B13" s="185">
        <v>652</v>
      </c>
      <c r="C13" s="194"/>
      <c r="D13" s="196" t="s">
        <v>73</v>
      </c>
      <c r="E13" s="14">
        <f t="shared" ref="E13" si="1">SUM(E14)</f>
        <v>6400</v>
      </c>
      <c r="F13" s="209"/>
      <c r="G13" s="209"/>
      <c r="H13" s="209"/>
      <c r="I13" s="209"/>
      <c r="J13" s="209"/>
      <c r="K13" s="209"/>
      <c r="L13" s="209"/>
      <c r="M13" s="209"/>
    </row>
    <row r="14" spans="1:13" s="210" customFormat="1" x14ac:dyDescent="0.2">
      <c r="A14" s="212"/>
      <c r="B14" s="186">
        <v>6526</v>
      </c>
      <c r="C14" s="5"/>
      <c r="D14" s="6" t="s">
        <v>211</v>
      </c>
      <c r="E14" s="2">
        <v>6400</v>
      </c>
      <c r="F14" s="209"/>
      <c r="G14" s="209"/>
      <c r="H14" s="209"/>
      <c r="I14" s="209"/>
      <c r="J14" s="209"/>
      <c r="K14" s="209"/>
      <c r="L14" s="209"/>
      <c r="M14" s="209"/>
    </row>
    <row r="15" spans="1:13" s="207" customFormat="1" x14ac:dyDescent="0.2">
      <c r="A15" s="213"/>
      <c r="B15" s="223"/>
      <c r="C15" s="3">
        <v>43</v>
      </c>
      <c r="D15" s="224" t="s">
        <v>260</v>
      </c>
      <c r="E15" s="4">
        <f>SUM(E12)</f>
        <v>6400</v>
      </c>
      <c r="F15" s="206"/>
      <c r="G15" s="206"/>
      <c r="H15" s="206"/>
      <c r="I15" s="206"/>
      <c r="J15" s="206"/>
      <c r="K15" s="206"/>
      <c r="L15" s="206"/>
      <c r="M15" s="206"/>
    </row>
    <row r="16" spans="1:13" s="207" customFormat="1" ht="30" x14ac:dyDescent="0.2">
      <c r="A16" s="211"/>
      <c r="B16" s="13">
        <v>66</v>
      </c>
      <c r="C16" s="8"/>
      <c r="D16" s="188" t="s">
        <v>18</v>
      </c>
      <c r="E16" s="10">
        <f t="shared" ref="E16" si="2">SUM(E17,E20)</f>
        <v>4900</v>
      </c>
      <c r="F16" s="206"/>
      <c r="G16" s="206"/>
      <c r="H16" s="206"/>
      <c r="I16" s="206"/>
      <c r="J16" s="206"/>
      <c r="K16" s="206"/>
      <c r="L16" s="206"/>
      <c r="M16" s="206"/>
    </row>
    <row r="17" spans="1:13" s="207" customFormat="1" ht="30" x14ac:dyDescent="0.2">
      <c r="A17" s="211"/>
      <c r="B17" s="13">
        <v>661</v>
      </c>
      <c r="C17" s="8"/>
      <c r="D17" s="188" t="s">
        <v>18</v>
      </c>
      <c r="E17" s="10">
        <f>SUM(E18)</f>
        <v>4000</v>
      </c>
      <c r="F17" s="206"/>
      <c r="G17" s="206"/>
      <c r="H17" s="206"/>
      <c r="I17" s="206"/>
      <c r="J17" s="206"/>
      <c r="K17" s="206"/>
      <c r="L17" s="206"/>
      <c r="M17" s="206"/>
    </row>
    <row r="18" spans="1:13" s="215" customFormat="1" x14ac:dyDescent="0.2">
      <c r="A18" s="212"/>
      <c r="B18" s="181" t="s">
        <v>212</v>
      </c>
      <c r="C18" s="1"/>
      <c r="D18" s="184" t="s">
        <v>213</v>
      </c>
      <c r="E18" s="17">
        <v>4000</v>
      </c>
      <c r="F18" s="214"/>
      <c r="G18" s="214"/>
      <c r="H18" s="214"/>
      <c r="I18" s="214"/>
      <c r="J18" s="214"/>
      <c r="K18" s="214"/>
      <c r="L18" s="214"/>
      <c r="M18" s="214"/>
    </row>
    <row r="19" spans="1:13" s="227" customFormat="1" x14ac:dyDescent="0.2">
      <c r="A19" s="213"/>
      <c r="B19" s="223"/>
      <c r="C19" s="3" t="s">
        <v>37</v>
      </c>
      <c r="D19" s="224" t="s">
        <v>36</v>
      </c>
      <c r="E19" s="4">
        <f>SUM(E17)</f>
        <v>4000</v>
      </c>
      <c r="F19" s="206"/>
      <c r="G19" s="206"/>
      <c r="H19" s="206"/>
      <c r="I19" s="206"/>
      <c r="J19" s="206"/>
      <c r="K19" s="206"/>
      <c r="L19" s="206"/>
      <c r="M19" s="206"/>
    </row>
    <row r="20" spans="1:13" s="209" customFormat="1" ht="45" x14ac:dyDescent="0.2">
      <c r="A20" s="178"/>
      <c r="B20" s="226">
        <v>663</v>
      </c>
      <c r="C20" s="228"/>
      <c r="D20" s="229" t="s">
        <v>217</v>
      </c>
      <c r="E20" s="172">
        <f t="shared" ref="E20" si="3">SUM(E21)</f>
        <v>900</v>
      </c>
    </row>
    <row r="21" spans="1:13" s="210" customFormat="1" ht="30.75" customHeight="1" x14ac:dyDescent="0.2">
      <c r="A21" s="216"/>
      <c r="B21" s="181">
        <v>6631</v>
      </c>
      <c r="C21" s="199"/>
      <c r="D21" s="225" t="s">
        <v>214</v>
      </c>
      <c r="E21" s="200">
        <v>900</v>
      </c>
      <c r="F21" s="209"/>
      <c r="G21" s="209"/>
      <c r="H21" s="209"/>
      <c r="I21" s="209"/>
      <c r="J21" s="209"/>
      <c r="K21" s="209"/>
      <c r="L21" s="209"/>
      <c r="M21" s="209"/>
    </row>
    <row r="22" spans="1:13" s="207" customFormat="1" x14ac:dyDescent="0.2">
      <c r="A22" s="213"/>
      <c r="B22" s="223"/>
      <c r="C22" s="3" t="s">
        <v>38</v>
      </c>
      <c r="D22" s="224" t="s">
        <v>39</v>
      </c>
      <c r="E22" s="4">
        <f t="shared" ref="E22" si="4">SUM(E21)</f>
        <v>900</v>
      </c>
      <c r="F22" s="206"/>
      <c r="G22" s="206"/>
      <c r="H22" s="206"/>
      <c r="I22" s="206"/>
      <c r="J22" s="206"/>
      <c r="K22" s="206"/>
      <c r="L22" s="206"/>
      <c r="M22" s="206"/>
    </row>
    <row r="23" spans="1:13" s="210" customFormat="1" ht="42" customHeight="1" x14ac:dyDescent="0.2">
      <c r="A23" s="211"/>
      <c r="B23" s="13">
        <v>67</v>
      </c>
      <c r="C23" s="8"/>
      <c r="D23" s="188" t="s">
        <v>14</v>
      </c>
      <c r="E23" s="14">
        <f>SUM(E24)</f>
        <v>500126</v>
      </c>
      <c r="F23" s="209"/>
      <c r="G23" s="209"/>
      <c r="H23" s="209"/>
      <c r="I23" s="209"/>
      <c r="J23" s="209"/>
      <c r="K23" s="209"/>
      <c r="L23" s="209"/>
      <c r="M23" s="209"/>
    </row>
    <row r="24" spans="1:13" s="207" customFormat="1" ht="45" x14ac:dyDescent="0.2">
      <c r="A24" s="211"/>
      <c r="B24" s="13" t="s">
        <v>201</v>
      </c>
      <c r="C24" s="8"/>
      <c r="D24" s="188" t="s">
        <v>64</v>
      </c>
      <c r="E24" s="14">
        <f t="shared" ref="E24" si="5">SUM(E25:E26)</f>
        <v>500126</v>
      </c>
      <c r="F24" s="206"/>
      <c r="G24" s="206"/>
      <c r="H24" s="206"/>
      <c r="I24" s="206"/>
      <c r="J24" s="206"/>
      <c r="K24" s="206"/>
      <c r="L24" s="206"/>
      <c r="M24" s="206"/>
    </row>
    <row r="25" spans="1:13" s="210" customFormat="1" ht="30" x14ac:dyDescent="0.2">
      <c r="A25" s="212"/>
      <c r="B25" s="181" t="s">
        <v>202</v>
      </c>
      <c r="C25" s="1"/>
      <c r="D25" s="184" t="s">
        <v>203</v>
      </c>
      <c r="E25" s="2">
        <f>466590+25885</f>
        <v>492475</v>
      </c>
      <c r="F25" s="209"/>
      <c r="G25" s="209"/>
      <c r="H25" s="209"/>
      <c r="I25" s="209"/>
      <c r="J25" s="209"/>
      <c r="K25" s="209"/>
      <c r="L25" s="209"/>
      <c r="M25" s="209"/>
    </row>
    <row r="26" spans="1:13" s="207" customFormat="1" ht="45" x14ac:dyDescent="0.2">
      <c r="A26" s="212"/>
      <c r="B26" s="181" t="s">
        <v>204</v>
      </c>
      <c r="C26" s="1"/>
      <c r="D26" s="184" t="s">
        <v>205</v>
      </c>
      <c r="E26" s="2">
        <v>7651</v>
      </c>
      <c r="F26" s="206"/>
      <c r="G26" s="206"/>
      <c r="H26" s="206"/>
      <c r="I26" s="206"/>
      <c r="J26" s="206"/>
      <c r="K26" s="206"/>
      <c r="L26" s="206"/>
      <c r="M26" s="206"/>
    </row>
    <row r="27" spans="1:13" s="207" customFormat="1" x14ac:dyDescent="0.2">
      <c r="A27" s="213"/>
      <c r="B27" s="213"/>
      <c r="C27" s="3" t="s">
        <v>40</v>
      </c>
      <c r="D27" s="224" t="s">
        <v>41</v>
      </c>
      <c r="E27" s="4">
        <f>SUM(E23)</f>
        <v>500126</v>
      </c>
      <c r="F27" s="206"/>
      <c r="G27" s="206"/>
      <c r="H27" s="206"/>
      <c r="I27" s="206"/>
      <c r="J27" s="206"/>
      <c r="K27" s="206"/>
      <c r="L27" s="206"/>
      <c r="M27" s="206"/>
    </row>
    <row r="28" spans="1:13" s="207" customFormat="1" x14ac:dyDescent="0.2">
      <c r="A28" s="338" t="s">
        <v>58</v>
      </c>
      <c r="B28" s="338"/>
      <c r="C28" s="338"/>
      <c r="D28" s="338"/>
      <c r="E28" s="15">
        <f>SUM(E11,E15,E19,E22,E27)</f>
        <v>511825</v>
      </c>
      <c r="F28" s="206"/>
      <c r="G28" s="206"/>
      <c r="H28" s="206"/>
      <c r="I28" s="206"/>
      <c r="J28" s="206"/>
      <c r="K28" s="206"/>
      <c r="L28" s="206"/>
      <c r="M28" s="206"/>
    </row>
    <row r="29" spans="1:13" s="207" customFormat="1" x14ac:dyDescent="0.2">
      <c r="A29" s="7"/>
      <c r="B29" s="7"/>
      <c r="C29" s="7"/>
      <c r="D29" s="7"/>
      <c r="E29" s="124"/>
      <c r="F29" s="206"/>
      <c r="G29" s="206"/>
      <c r="H29" s="206"/>
      <c r="I29" s="206"/>
      <c r="J29" s="206"/>
      <c r="K29" s="206"/>
      <c r="L29" s="206"/>
      <c r="M29" s="206"/>
    </row>
    <row r="30" spans="1:13" s="210" customFormat="1" ht="15.75" customHeight="1" x14ac:dyDescent="0.2">
      <c r="A30" s="215"/>
      <c r="B30" s="7"/>
      <c r="C30" s="7"/>
      <c r="D30" s="7"/>
      <c r="E30" s="7"/>
      <c r="F30" s="209"/>
      <c r="G30" s="209"/>
      <c r="H30" s="209"/>
      <c r="I30" s="209"/>
      <c r="J30" s="209"/>
      <c r="K30" s="209"/>
      <c r="L30" s="209"/>
      <c r="M30" s="209"/>
    </row>
    <row r="31" spans="1:13" s="210" customFormat="1" ht="15.75" customHeight="1" x14ac:dyDescent="0.2">
      <c r="A31" s="215"/>
      <c r="B31" s="7"/>
      <c r="C31" s="7"/>
      <c r="D31" s="7"/>
      <c r="E31" s="7"/>
      <c r="F31" s="209"/>
      <c r="G31" s="209"/>
      <c r="H31" s="209"/>
      <c r="I31" s="209"/>
      <c r="J31" s="209"/>
      <c r="K31" s="209"/>
      <c r="L31" s="209"/>
      <c r="M31" s="209"/>
    </row>
    <row r="32" spans="1:13" s="210" customFormat="1" ht="15.75" customHeight="1" x14ac:dyDescent="0.2">
      <c r="A32" s="215"/>
      <c r="B32" s="7"/>
      <c r="C32" s="7"/>
      <c r="D32" s="7"/>
      <c r="E32" s="7"/>
      <c r="F32" s="209"/>
      <c r="G32" s="209"/>
      <c r="H32" s="209"/>
      <c r="I32" s="209"/>
      <c r="J32" s="209"/>
      <c r="K32" s="209"/>
      <c r="L32" s="209"/>
      <c r="M32" s="209"/>
    </row>
    <row r="33" spans="1:13" s="207" customFormat="1" ht="15.75" x14ac:dyDescent="0.2">
      <c r="A33" s="336" t="s">
        <v>249</v>
      </c>
      <c r="B33" s="337"/>
      <c r="C33" s="337"/>
      <c r="D33" s="337"/>
      <c r="E33" s="337"/>
      <c r="F33" s="206"/>
      <c r="G33" s="206"/>
      <c r="H33" s="206"/>
      <c r="I33" s="206"/>
      <c r="J33" s="206"/>
      <c r="K33" s="206"/>
      <c r="L33" s="206"/>
      <c r="M33" s="206"/>
    </row>
    <row r="34" spans="1:13" s="207" customFormat="1" ht="60" x14ac:dyDescent="0.2">
      <c r="A34" s="201" t="s">
        <v>32</v>
      </c>
      <c r="B34" s="201" t="s">
        <v>200</v>
      </c>
      <c r="C34" s="201" t="s">
        <v>42</v>
      </c>
      <c r="D34" s="141" t="s">
        <v>13</v>
      </c>
      <c r="E34" s="205" t="s">
        <v>273</v>
      </c>
      <c r="F34" s="206"/>
      <c r="G34" s="206"/>
      <c r="H34" s="206"/>
      <c r="I34" s="206"/>
      <c r="J34" s="206"/>
      <c r="K34" s="206"/>
      <c r="L34" s="206"/>
      <c r="M34" s="206"/>
    </row>
    <row r="35" spans="1:13" s="207" customFormat="1" x14ac:dyDescent="0.2">
      <c r="A35" s="335">
        <v>1</v>
      </c>
      <c r="B35" s="335"/>
      <c r="C35" s="335"/>
      <c r="D35" s="335"/>
      <c r="E35" s="208">
        <v>4</v>
      </c>
      <c r="F35" s="206"/>
      <c r="G35" s="206"/>
      <c r="H35" s="206"/>
      <c r="I35" s="206"/>
      <c r="J35" s="206"/>
      <c r="K35" s="206"/>
      <c r="L35" s="206"/>
      <c r="M35" s="206"/>
    </row>
    <row r="36" spans="1:13" s="207" customFormat="1" x14ac:dyDescent="0.2">
      <c r="A36" s="202">
        <v>3</v>
      </c>
      <c r="B36" s="202"/>
      <c r="C36" s="203"/>
      <c r="D36" s="204" t="s">
        <v>44</v>
      </c>
      <c r="E36" s="16">
        <f>SUM(E78,E92,E102,E111,E119)</f>
        <v>525189.30000000005</v>
      </c>
      <c r="F36" s="206"/>
      <c r="G36" s="206"/>
      <c r="H36" s="206"/>
      <c r="I36" s="206"/>
      <c r="J36" s="206"/>
      <c r="K36" s="206"/>
      <c r="L36" s="206"/>
      <c r="M36" s="206"/>
    </row>
    <row r="37" spans="1:13" s="210" customFormat="1" x14ac:dyDescent="0.2">
      <c r="A37" s="179"/>
      <c r="B37" s="173">
        <v>31</v>
      </c>
      <c r="C37" s="179"/>
      <c r="D37" s="11" t="s">
        <v>15</v>
      </c>
      <c r="E37" s="12">
        <f>SUM(E38,E41,E43)</f>
        <v>381850</v>
      </c>
      <c r="F37" s="209"/>
      <c r="G37" s="209"/>
      <c r="H37" s="209"/>
      <c r="I37" s="209"/>
      <c r="J37" s="209"/>
      <c r="K37" s="209"/>
      <c r="L37" s="209"/>
      <c r="M37" s="209"/>
    </row>
    <row r="38" spans="1:13" s="218" customFormat="1" x14ac:dyDescent="0.2">
      <c r="A38" s="178"/>
      <c r="B38" s="174">
        <v>311</v>
      </c>
      <c r="C38" s="180"/>
      <c r="D38" s="178" t="s">
        <v>104</v>
      </c>
      <c r="E38" s="172">
        <f>SUM(E39:E40)</f>
        <v>318241</v>
      </c>
      <c r="F38" s="217"/>
      <c r="G38" s="217"/>
      <c r="H38" s="217"/>
      <c r="I38" s="217"/>
      <c r="J38" s="217"/>
      <c r="K38" s="217"/>
      <c r="L38" s="217"/>
      <c r="M38" s="217"/>
    </row>
    <row r="39" spans="1:13" s="218" customFormat="1" x14ac:dyDescent="0.2">
      <c r="A39" s="180"/>
      <c r="B39" s="175">
        <v>3111</v>
      </c>
      <c r="C39" s="180"/>
      <c r="D39" s="180" t="s">
        <v>174</v>
      </c>
      <c r="E39" s="176">
        <f>SUM(POSEBNI_DIO_!C12)</f>
        <v>318100</v>
      </c>
      <c r="F39" s="217"/>
      <c r="G39" s="217"/>
      <c r="H39" s="217"/>
      <c r="I39" s="217"/>
      <c r="J39" s="217"/>
      <c r="K39" s="217"/>
      <c r="L39" s="217"/>
      <c r="M39" s="217"/>
    </row>
    <row r="40" spans="1:13" s="218" customFormat="1" x14ac:dyDescent="0.2">
      <c r="A40" s="180"/>
      <c r="B40" s="175">
        <v>3114</v>
      </c>
      <c r="C40" s="180"/>
      <c r="D40" s="180" t="s">
        <v>257</v>
      </c>
      <c r="E40" s="176">
        <f>SUM(POSEBNI_DIO_!C13)</f>
        <v>141</v>
      </c>
      <c r="F40" s="217"/>
      <c r="G40" s="217"/>
      <c r="H40" s="217"/>
      <c r="I40" s="217"/>
      <c r="J40" s="217"/>
      <c r="K40" s="217"/>
      <c r="L40" s="217"/>
      <c r="M40" s="217"/>
    </row>
    <row r="41" spans="1:13" s="218" customFormat="1" x14ac:dyDescent="0.2">
      <c r="A41" s="178"/>
      <c r="B41" s="174">
        <v>312</v>
      </c>
      <c r="C41" s="180"/>
      <c r="D41" s="178" t="s">
        <v>258</v>
      </c>
      <c r="E41" s="172">
        <f>SUM(E42)</f>
        <v>14000</v>
      </c>
      <c r="F41" s="217"/>
      <c r="G41" s="217"/>
      <c r="H41" s="217"/>
      <c r="I41" s="217"/>
      <c r="J41" s="217"/>
      <c r="K41" s="217"/>
      <c r="L41" s="217"/>
      <c r="M41" s="217"/>
    </row>
    <row r="42" spans="1:13" s="218" customFormat="1" x14ac:dyDescent="0.2">
      <c r="A42" s="180"/>
      <c r="B42" s="175">
        <v>3121</v>
      </c>
      <c r="C42" s="180"/>
      <c r="D42" s="180" t="s">
        <v>258</v>
      </c>
      <c r="E42" s="176">
        <f>SUM(POSEBNI_DIO_!C15)</f>
        <v>14000</v>
      </c>
      <c r="F42" s="217"/>
      <c r="G42" s="217"/>
      <c r="H42" s="217"/>
      <c r="I42" s="217"/>
      <c r="J42" s="217"/>
      <c r="K42" s="217"/>
      <c r="L42" s="217"/>
      <c r="M42" s="217"/>
    </row>
    <row r="43" spans="1:13" s="207" customFormat="1" x14ac:dyDescent="0.2">
      <c r="A43" s="178"/>
      <c r="B43" s="13">
        <v>313</v>
      </c>
      <c r="C43" s="178"/>
      <c r="D43" s="178" t="s">
        <v>105</v>
      </c>
      <c r="E43" s="177">
        <f>SUM(E44:E44)</f>
        <v>49609</v>
      </c>
      <c r="F43" s="206"/>
      <c r="G43" s="206"/>
      <c r="H43" s="206"/>
      <c r="I43" s="206"/>
      <c r="J43" s="206"/>
      <c r="K43" s="206"/>
      <c r="L43" s="206"/>
      <c r="M43" s="206"/>
    </row>
    <row r="44" spans="1:13" s="210" customFormat="1" x14ac:dyDescent="0.2">
      <c r="A44" s="180"/>
      <c r="B44" s="181">
        <v>3132</v>
      </c>
      <c r="C44" s="180"/>
      <c r="D44" s="180" t="s">
        <v>175</v>
      </c>
      <c r="E44" s="187">
        <f>SUM(POSEBNI_DIO_!C17)</f>
        <v>49609</v>
      </c>
      <c r="F44" s="209"/>
      <c r="G44" s="209"/>
      <c r="H44" s="209"/>
      <c r="I44" s="209"/>
      <c r="J44" s="209"/>
      <c r="K44" s="209"/>
      <c r="L44" s="209"/>
      <c r="M44" s="209"/>
    </row>
    <row r="45" spans="1:13" s="207" customFormat="1" x14ac:dyDescent="0.2">
      <c r="A45" s="179"/>
      <c r="B45" s="173">
        <v>32</v>
      </c>
      <c r="C45" s="179"/>
      <c r="D45" s="11" t="s">
        <v>16</v>
      </c>
      <c r="E45" s="12">
        <f>SUM(E46,E51,E56,E66,E68)</f>
        <v>109875</v>
      </c>
      <c r="F45" s="206"/>
      <c r="G45" s="206"/>
      <c r="H45" s="206"/>
      <c r="I45" s="206"/>
      <c r="J45" s="206"/>
      <c r="K45" s="206"/>
      <c r="L45" s="206"/>
      <c r="M45" s="206"/>
    </row>
    <row r="46" spans="1:13" s="220" customFormat="1" x14ac:dyDescent="0.2">
      <c r="A46" s="178"/>
      <c r="B46" s="174">
        <v>321</v>
      </c>
      <c r="C46" s="178"/>
      <c r="D46" s="178" t="s">
        <v>111</v>
      </c>
      <c r="E46" s="172">
        <f>SUM(E47:E50)</f>
        <v>11203</v>
      </c>
      <c r="F46" s="219"/>
      <c r="G46" s="219"/>
      <c r="H46" s="219"/>
      <c r="I46" s="219"/>
      <c r="J46" s="219"/>
      <c r="K46" s="219"/>
      <c r="L46" s="219"/>
      <c r="M46" s="219"/>
    </row>
    <row r="47" spans="1:13" s="207" customFormat="1" x14ac:dyDescent="0.2">
      <c r="A47" s="180"/>
      <c r="B47" s="175" t="s">
        <v>176</v>
      </c>
      <c r="C47" s="180"/>
      <c r="D47" s="180" t="s">
        <v>177</v>
      </c>
      <c r="E47" s="176">
        <f>SUM(POSEBNI_DIO_!C20,POSEBNI_DIO_!C99)</f>
        <v>3600</v>
      </c>
      <c r="F47" s="206"/>
      <c r="G47" s="206"/>
      <c r="H47" s="206"/>
      <c r="I47" s="206"/>
      <c r="J47" s="206"/>
      <c r="K47" s="206"/>
      <c r="L47" s="206"/>
      <c r="M47" s="206"/>
    </row>
    <row r="48" spans="1:13" s="207" customFormat="1" x14ac:dyDescent="0.2">
      <c r="A48" s="180"/>
      <c r="B48" s="175" t="s">
        <v>178</v>
      </c>
      <c r="C48" s="180"/>
      <c r="D48" s="180" t="s">
        <v>119</v>
      </c>
      <c r="E48" s="176">
        <f>SUM(POSEBNI_DIO_!C21)</f>
        <v>5675</v>
      </c>
      <c r="F48" s="206"/>
      <c r="G48" s="206"/>
      <c r="H48" s="206"/>
      <c r="I48" s="206"/>
      <c r="J48" s="206"/>
      <c r="K48" s="206"/>
      <c r="L48" s="206"/>
      <c r="M48" s="206"/>
    </row>
    <row r="49" spans="1:13" s="207" customFormat="1" x14ac:dyDescent="0.2">
      <c r="A49" s="180"/>
      <c r="B49" s="175">
        <v>3213</v>
      </c>
      <c r="C49" s="180"/>
      <c r="D49" s="180" t="s">
        <v>120</v>
      </c>
      <c r="E49" s="176">
        <f>SUM(POSEBNI_DIO_!C22)</f>
        <v>1550</v>
      </c>
      <c r="F49" s="206"/>
      <c r="G49" s="206"/>
      <c r="H49" s="206"/>
      <c r="I49" s="206"/>
      <c r="J49" s="206"/>
      <c r="K49" s="206"/>
      <c r="L49" s="206"/>
      <c r="M49" s="206"/>
    </row>
    <row r="50" spans="1:13" s="207" customFormat="1" ht="31.5" x14ac:dyDescent="0.2">
      <c r="A50" s="180"/>
      <c r="B50" s="175">
        <v>3214</v>
      </c>
      <c r="C50" s="180"/>
      <c r="D50" s="281" t="s">
        <v>274</v>
      </c>
      <c r="E50" s="176">
        <f>SUM(POSEBNI_DIO_!C23,POSEBNI_DIO_!C100)</f>
        <v>378</v>
      </c>
      <c r="F50" s="206"/>
      <c r="G50" s="206"/>
      <c r="H50" s="206"/>
      <c r="I50" s="206"/>
      <c r="J50" s="206"/>
      <c r="K50" s="206"/>
      <c r="L50" s="206"/>
      <c r="M50" s="206"/>
    </row>
    <row r="51" spans="1:13" s="220" customFormat="1" x14ac:dyDescent="0.2">
      <c r="A51" s="178"/>
      <c r="B51" s="174">
        <v>322</v>
      </c>
      <c r="C51" s="178"/>
      <c r="D51" s="178" t="s">
        <v>112</v>
      </c>
      <c r="E51" s="172">
        <f>SUM(E52:E55)</f>
        <v>25365</v>
      </c>
      <c r="F51" s="219"/>
      <c r="G51" s="219"/>
      <c r="H51" s="219"/>
      <c r="I51" s="219"/>
      <c r="J51" s="219"/>
      <c r="K51" s="219"/>
      <c r="L51" s="219"/>
      <c r="M51" s="219"/>
    </row>
    <row r="52" spans="1:13" s="207" customFormat="1" ht="31.5" x14ac:dyDescent="0.2">
      <c r="A52" s="180"/>
      <c r="B52" s="287" t="s">
        <v>179</v>
      </c>
      <c r="C52" s="180"/>
      <c r="D52" s="288" t="s">
        <v>126</v>
      </c>
      <c r="E52" s="176">
        <f>SUM(POSEBNI_DIO_!C25,POSEBNI_DIO_!C102)</f>
        <v>4012</v>
      </c>
      <c r="F52" s="206"/>
      <c r="G52" s="206"/>
      <c r="H52" s="206"/>
      <c r="I52" s="206"/>
      <c r="J52" s="206"/>
      <c r="K52" s="206"/>
      <c r="L52" s="206"/>
      <c r="M52" s="206"/>
    </row>
    <row r="53" spans="1:13" s="207" customFormat="1" ht="15.75" x14ac:dyDescent="0.2">
      <c r="A53" s="180"/>
      <c r="B53" s="287" t="s">
        <v>180</v>
      </c>
      <c r="C53" s="180"/>
      <c r="D53" s="288" t="s">
        <v>181</v>
      </c>
      <c r="E53" s="176">
        <f>SUM(POSEBNI_DIO_!C26)</f>
        <v>20553</v>
      </c>
      <c r="F53" s="206"/>
      <c r="G53" s="206"/>
      <c r="H53" s="206"/>
      <c r="I53" s="206"/>
      <c r="J53" s="206"/>
      <c r="K53" s="206"/>
      <c r="L53" s="206"/>
      <c r="M53" s="206"/>
    </row>
    <row r="54" spans="1:13" s="207" customFormat="1" ht="31.5" x14ac:dyDescent="0.2">
      <c r="A54" s="180"/>
      <c r="B54" s="287" t="s">
        <v>182</v>
      </c>
      <c r="C54" s="180"/>
      <c r="D54" s="288" t="s">
        <v>183</v>
      </c>
      <c r="E54" s="176">
        <f>SUM(POSEBNI_DIO_!C27)</f>
        <v>300</v>
      </c>
      <c r="F54" s="206"/>
      <c r="G54" s="206"/>
      <c r="H54" s="206"/>
      <c r="I54" s="206"/>
      <c r="J54" s="206"/>
      <c r="K54" s="206"/>
      <c r="L54" s="206"/>
      <c r="M54" s="206"/>
    </row>
    <row r="55" spans="1:13" s="207" customFormat="1" ht="15.75" x14ac:dyDescent="0.2">
      <c r="A55" s="180"/>
      <c r="B55" s="287">
        <v>3225</v>
      </c>
      <c r="C55" s="180"/>
      <c r="D55" s="288" t="s">
        <v>121</v>
      </c>
      <c r="E55" s="176">
        <f>SUM(POSEBNI_DIO_!C28)</f>
        <v>500</v>
      </c>
      <c r="F55" s="206"/>
      <c r="G55" s="206"/>
      <c r="H55" s="206"/>
      <c r="I55" s="206"/>
      <c r="J55" s="206"/>
      <c r="K55" s="206"/>
      <c r="L55" s="206"/>
      <c r="M55" s="206"/>
    </row>
    <row r="56" spans="1:13" s="220" customFormat="1" x14ac:dyDescent="0.2">
      <c r="A56" s="178"/>
      <c r="B56" s="174">
        <v>323</v>
      </c>
      <c r="C56" s="178"/>
      <c r="D56" s="178" t="s">
        <v>98</v>
      </c>
      <c r="E56" s="172">
        <f>SUM(E57:E65)</f>
        <v>71994</v>
      </c>
      <c r="F56" s="219"/>
      <c r="G56" s="219"/>
      <c r="H56" s="219"/>
      <c r="I56" s="219"/>
      <c r="J56" s="219"/>
      <c r="K56" s="219"/>
      <c r="L56" s="219"/>
      <c r="M56" s="219"/>
    </row>
    <row r="57" spans="1:13" s="207" customFormat="1" ht="15.75" x14ac:dyDescent="0.2">
      <c r="A57" s="180"/>
      <c r="B57" s="259" t="s">
        <v>184</v>
      </c>
      <c r="C57" s="180"/>
      <c r="D57" s="281" t="s">
        <v>185</v>
      </c>
      <c r="E57" s="176">
        <f>SUM(POSEBNI_DIO_!C30)</f>
        <v>2890</v>
      </c>
      <c r="F57" s="206"/>
      <c r="G57" s="206"/>
      <c r="H57" s="206"/>
      <c r="I57" s="206"/>
      <c r="J57" s="206"/>
      <c r="K57" s="206"/>
      <c r="L57" s="206"/>
      <c r="M57" s="206"/>
    </row>
    <row r="58" spans="1:13" s="207" customFormat="1" ht="31.5" x14ac:dyDescent="0.2">
      <c r="A58" s="180"/>
      <c r="B58" s="259" t="s">
        <v>186</v>
      </c>
      <c r="C58" s="180"/>
      <c r="D58" s="281" t="s">
        <v>187</v>
      </c>
      <c r="E58" s="176">
        <f>SUM(POSEBNI_DIO_!C31,POSEBNI_DIO_!C104)</f>
        <v>10444</v>
      </c>
      <c r="F58" s="206"/>
      <c r="G58" s="206"/>
      <c r="H58" s="206"/>
      <c r="I58" s="206"/>
      <c r="J58" s="206"/>
      <c r="K58" s="206"/>
      <c r="L58" s="206"/>
      <c r="M58" s="206"/>
    </row>
    <row r="59" spans="1:13" s="207" customFormat="1" ht="15.75" x14ac:dyDescent="0.2">
      <c r="A59" s="180"/>
      <c r="B59" s="259">
        <v>3233</v>
      </c>
      <c r="C59" s="180"/>
      <c r="D59" s="281" t="s">
        <v>262</v>
      </c>
      <c r="E59" s="176">
        <f>SUM(POSEBNI_DIO_!C32)</f>
        <v>400</v>
      </c>
      <c r="F59" s="206"/>
      <c r="G59" s="206"/>
      <c r="H59" s="206"/>
      <c r="I59" s="206"/>
      <c r="J59" s="206"/>
      <c r="K59" s="206"/>
      <c r="L59" s="206"/>
      <c r="M59" s="206"/>
    </row>
    <row r="60" spans="1:13" s="207" customFormat="1" ht="15.75" x14ac:dyDescent="0.2">
      <c r="A60" s="180"/>
      <c r="B60" s="259">
        <v>3234</v>
      </c>
      <c r="C60" s="180"/>
      <c r="D60" s="281" t="s">
        <v>188</v>
      </c>
      <c r="E60" s="176">
        <f>SUM(POSEBNI_DIO_!C33)</f>
        <v>1400</v>
      </c>
      <c r="F60" s="206"/>
      <c r="G60" s="206"/>
      <c r="H60" s="206"/>
      <c r="I60" s="206"/>
      <c r="J60" s="206"/>
      <c r="K60" s="206"/>
      <c r="L60" s="206"/>
      <c r="M60" s="206"/>
    </row>
    <row r="61" spans="1:13" s="207" customFormat="1" ht="15.75" x14ac:dyDescent="0.2">
      <c r="A61" s="180"/>
      <c r="B61" s="259">
        <v>3235</v>
      </c>
      <c r="C61" s="180"/>
      <c r="D61" s="281" t="s">
        <v>131</v>
      </c>
      <c r="E61" s="176">
        <f>SUM(POSEBNI_DIO_!C34)</f>
        <v>15569</v>
      </c>
      <c r="F61" s="206"/>
      <c r="G61" s="206"/>
      <c r="H61" s="206"/>
      <c r="I61" s="206"/>
      <c r="J61" s="206"/>
      <c r="K61" s="206"/>
      <c r="L61" s="206"/>
      <c r="M61" s="206"/>
    </row>
    <row r="62" spans="1:13" s="207" customFormat="1" ht="15.75" x14ac:dyDescent="0.2">
      <c r="A62" s="180"/>
      <c r="B62" s="259">
        <v>3236</v>
      </c>
      <c r="C62" s="180"/>
      <c r="D62" s="281" t="s">
        <v>275</v>
      </c>
      <c r="E62" s="176">
        <f>SUM(POSEBNI_DIO_!C35)</f>
        <v>1440</v>
      </c>
      <c r="F62" s="206"/>
      <c r="G62" s="206"/>
      <c r="H62" s="206"/>
      <c r="I62" s="206"/>
      <c r="J62" s="206"/>
      <c r="K62" s="206"/>
      <c r="L62" s="206"/>
      <c r="M62" s="206"/>
    </row>
    <row r="63" spans="1:13" s="207" customFormat="1" ht="15.75" x14ac:dyDescent="0.2">
      <c r="A63" s="180"/>
      <c r="B63" s="259">
        <v>3237</v>
      </c>
      <c r="C63" s="180"/>
      <c r="D63" s="281" t="s">
        <v>129</v>
      </c>
      <c r="E63" s="176">
        <f>SUM(POSEBNI_DIO_!C36,POSEBNI_DIO_!C105)</f>
        <v>4604</v>
      </c>
      <c r="F63" s="206"/>
      <c r="G63" s="206"/>
      <c r="H63" s="206"/>
      <c r="I63" s="206"/>
      <c r="J63" s="206"/>
      <c r="K63" s="206"/>
      <c r="L63" s="206"/>
      <c r="M63" s="206"/>
    </row>
    <row r="64" spans="1:13" s="207" customFormat="1" ht="15.75" x14ac:dyDescent="0.2">
      <c r="A64" s="180"/>
      <c r="B64" s="259" t="s">
        <v>189</v>
      </c>
      <c r="C64" s="180"/>
      <c r="D64" s="281" t="s">
        <v>190</v>
      </c>
      <c r="E64" s="176">
        <f>SUM(POSEBNI_DIO_!C37,POSEBNI_DIO_!C106)</f>
        <v>11050</v>
      </c>
      <c r="F64" s="206"/>
      <c r="G64" s="206"/>
      <c r="H64" s="206"/>
      <c r="I64" s="206"/>
      <c r="J64" s="206"/>
      <c r="K64" s="206"/>
      <c r="L64" s="206"/>
      <c r="M64" s="206"/>
    </row>
    <row r="65" spans="1:13" s="207" customFormat="1" ht="15.75" x14ac:dyDescent="0.2">
      <c r="A65" s="180"/>
      <c r="B65" s="259" t="s">
        <v>191</v>
      </c>
      <c r="C65" s="180"/>
      <c r="D65" s="281" t="s">
        <v>130</v>
      </c>
      <c r="E65" s="176">
        <f>SUM(POSEBNI_DIO_!C38,POSEBNI_DIO_!C107)</f>
        <v>24197</v>
      </c>
      <c r="F65" s="206"/>
      <c r="G65" s="206"/>
      <c r="H65" s="206"/>
      <c r="I65" s="206"/>
      <c r="J65" s="206"/>
      <c r="K65" s="206"/>
      <c r="L65" s="206"/>
      <c r="M65" s="206"/>
    </row>
    <row r="66" spans="1:13" s="220" customFormat="1" ht="30" x14ac:dyDescent="0.2">
      <c r="A66" s="178"/>
      <c r="B66" s="174" t="s">
        <v>268</v>
      </c>
      <c r="C66" s="178"/>
      <c r="D66" s="188" t="s">
        <v>197</v>
      </c>
      <c r="E66" s="172">
        <f>SUM(E67)</f>
        <v>0</v>
      </c>
      <c r="F66" s="219"/>
      <c r="G66" s="219"/>
      <c r="H66" s="219"/>
      <c r="I66" s="219"/>
      <c r="J66" s="219"/>
      <c r="K66" s="219"/>
      <c r="L66" s="219"/>
      <c r="M66" s="219"/>
    </row>
    <row r="67" spans="1:13" s="207" customFormat="1" ht="30" x14ac:dyDescent="0.2">
      <c r="A67" s="180"/>
      <c r="B67" s="259">
        <v>3241</v>
      </c>
      <c r="C67" s="180"/>
      <c r="D67" s="184" t="s">
        <v>197</v>
      </c>
      <c r="E67" s="176">
        <v>0</v>
      </c>
      <c r="F67" s="206"/>
      <c r="G67" s="206"/>
      <c r="H67" s="206"/>
      <c r="I67" s="206"/>
      <c r="J67" s="206"/>
      <c r="K67" s="206"/>
      <c r="L67" s="206"/>
      <c r="M67" s="206"/>
    </row>
    <row r="68" spans="1:13" s="220" customFormat="1" x14ac:dyDescent="0.2">
      <c r="A68" s="178"/>
      <c r="B68" s="174">
        <v>329</v>
      </c>
      <c r="C68" s="178"/>
      <c r="D68" s="178" t="s">
        <v>113</v>
      </c>
      <c r="E68" s="172">
        <f>SUM(E69:E73)</f>
        <v>1313</v>
      </c>
      <c r="F68" s="219"/>
      <c r="G68" s="219"/>
      <c r="H68" s="219"/>
      <c r="I68" s="219"/>
      <c r="J68" s="219"/>
      <c r="K68" s="219"/>
      <c r="L68" s="219"/>
      <c r="M68" s="219"/>
    </row>
    <row r="69" spans="1:13" s="207" customFormat="1" ht="15.75" x14ac:dyDescent="0.2">
      <c r="A69" s="180"/>
      <c r="B69" s="259">
        <v>3292</v>
      </c>
      <c r="C69" s="180"/>
      <c r="D69" s="281" t="s">
        <v>259</v>
      </c>
      <c r="E69" s="176">
        <f>SUM(POSEBNI_DIO_!C40)</f>
        <v>753</v>
      </c>
      <c r="F69" s="206"/>
      <c r="G69" s="206"/>
      <c r="H69" s="206"/>
      <c r="I69" s="206"/>
      <c r="J69" s="206"/>
      <c r="K69" s="206"/>
      <c r="L69" s="206"/>
      <c r="M69" s="206"/>
    </row>
    <row r="70" spans="1:13" s="207" customFormat="1" ht="15.75" x14ac:dyDescent="0.2">
      <c r="A70" s="180"/>
      <c r="B70" s="259" t="s">
        <v>192</v>
      </c>
      <c r="C70" s="180"/>
      <c r="D70" s="281" t="s">
        <v>193</v>
      </c>
      <c r="E70" s="176">
        <f>SUM(POSEBNI_DIO_!C41)</f>
        <v>300</v>
      </c>
      <c r="F70" s="206"/>
      <c r="G70" s="206"/>
      <c r="H70" s="206"/>
      <c r="I70" s="206"/>
      <c r="J70" s="206"/>
      <c r="K70" s="206"/>
      <c r="L70" s="206"/>
      <c r="M70" s="206"/>
    </row>
    <row r="71" spans="1:13" s="207" customFormat="1" ht="15.75" x14ac:dyDescent="0.2">
      <c r="A71" s="180"/>
      <c r="B71" s="259">
        <v>3294</v>
      </c>
      <c r="C71" s="180"/>
      <c r="D71" s="281" t="s">
        <v>263</v>
      </c>
      <c r="E71" s="176">
        <f>SUM(POSEBNI_DIO_!C42)</f>
        <v>60</v>
      </c>
      <c r="F71" s="206"/>
      <c r="G71" s="206"/>
      <c r="H71" s="206"/>
      <c r="I71" s="206"/>
      <c r="J71" s="206"/>
      <c r="K71" s="206"/>
      <c r="L71" s="206"/>
      <c r="M71" s="206"/>
    </row>
    <row r="72" spans="1:13" s="207" customFormat="1" ht="15.75" x14ac:dyDescent="0.2">
      <c r="A72" s="180"/>
      <c r="B72" s="259">
        <v>3296</v>
      </c>
      <c r="C72" s="180"/>
      <c r="D72" s="281" t="s">
        <v>266</v>
      </c>
      <c r="E72" s="176">
        <v>0</v>
      </c>
      <c r="F72" s="206"/>
      <c r="G72" s="206"/>
      <c r="H72" s="206"/>
      <c r="I72" s="206"/>
      <c r="J72" s="206"/>
      <c r="K72" s="206"/>
      <c r="L72" s="206"/>
      <c r="M72" s="206"/>
    </row>
    <row r="73" spans="1:13" s="207" customFormat="1" ht="15.75" x14ac:dyDescent="0.2">
      <c r="A73" s="180"/>
      <c r="B73" s="259" t="s">
        <v>194</v>
      </c>
      <c r="C73" s="180"/>
      <c r="D73" s="281" t="s">
        <v>113</v>
      </c>
      <c r="E73" s="176">
        <f>SUM(POSEBNI_DIO_!C43)</f>
        <v>200</v>
      </c>
      <c r="F73" s="206"/>
      <c r="G73" s="206"/>
      <c r="H73" s="206"/>
      <c r="I73" s="206"/>
      <c r="J73" s="206"/>
      <c r="K73" s="206"/>
      <c r="L73" s="206"/>
      <c r="M73" s="206"/>
    </row>
    <row r="74" spans="1:13" s="207" customFormat="1" x14ac:dyDescent="0.2">
      <c r="A74" s="179"/>
      <c r="B74" s="173">
        <v>34</v>
      </c>
      <c r="C74" s="179"/>
      <c r="D74" s="11" t="s">
        <v>19</v>
      </c>
      <c r="E74" s="12">
        <f>SUM(E75)</f>
        <v>750</v>
      </c>
      <c r="F74" s="206"/>
      <c r="G74" s="206"/>
      <c r="H74" s="206"/>
      <c r="I74" s="206"/>
      <c r="J74" s="206"/>
      <c r="K74" s="206"/>
      <c r="L74" s="206"/>
      <c r="M74" s="206"/>
    </row>
    <row r="75" spans="1:13" s="220" customFormat="1" x14ac:dyDescent="0.2">
      <c r="A75" s="178"/>
      <c r="B75" s="174">
        <v>343</v>
      </c>
      <c r="C75" s="178"/>
      <c r="D75" s="178" t="s">
        <v>115</v>
      </c>
      <c r="E75" s="172">
        <f>SUM(E76:E77)</f>
        <v>750</v>
      </c>
      <c r="F75" s="219"/>
      <c r="G75" s="219"/>
      <c r="H75" s="219"/>
      <c r="I75" s="219"/>
      <c r="J75" s="219"/>
      <c r="K75" s="219"/>
      <c r="L75" s="219"/>
      <c r="M75" s="219"/>
    </row>
    <row r="76" spans="1:13" s="207" customFormat="1" ht="31.5" x14ac:dyDescent="0.2">
      <c r="A76" s="180"/>
      <c r="B76" s="259" t="s">
        <v>195</v>
      </c>
      <c r="C76" s="180"/>
      <c r="D76" s="281" t="s">
        <v>196</v>
      </c>
      <c r="E76" s="176">
        <f>SUM(POSEBNI_DIO_!C46)</f>
        <v>750</v>
      </c>
      <c r="F76" s="206"/>
      <c r="G76" s="206"/>
      <c r="H76" s="206"/>
      <c r="I76" s="206"/>
      <c r="J76" s="206"/>
      <c r="K76" s="206"/>
      <c r="L76" s="206"/>
      <c r="M76" s="206"/>
    </row>
    <row r="77" spans="1:13" s="207" customFormat="1" ht="15.75" x14ac:dyDescent="0.2">
      <c r="A77" s="180"/>
      <c r="B77" s="311">
        <v>3433</v>
      </c>
      <c r="C77" s="180"/>
      <c r="D77" s="312" t="s">
        <v>267</v>
      </c>
      <c r="E77" s="176">
        <v>0</v>
      </c>
      <c r="F77" s="206"/>
      <c r="G77" s="206"/>
      <c r="H77" s="206"/>
      <c r="I77" s="206"/>
      <c r="J77" s="206"/>
      <c r="K77" s="206"/>
      <c r="L77" s="206"/>
      <c r="M77" s="206"/>
    </row>
    <row r="78" spans="1:13" s="207" customFormat="1" x14ac:dyDescent="0.2">
      <c r="A78" s="193"/>
      <c r="B78" s="189"/>
      <c r="C78" s="190" t="s">
        <v>40</v>
      </c>
      <c r="D78" s="191" t="s">
        <v>43</v>
      </c>
      <c r="E78" s="192">
        <f>SUM(E37,E45,E74)</f>
        <v>492475</v>
      </c>
      <c r="F78" s="206"/>
      <c r="G78" s="206"/>
      <c r="H78" s="206"/>
      <c r="I78" s="206"/>
      <c r="J78" s="206"/>
      <c r="K78" s="206"/>
      <c r="L78" s="206"/>
      <c r="M78" s="206"/>
    </row>
    <row r="79" spans="1:13" s="210" customFormat="1" x14ac:dyDescent="0.2">
      <c r="A79" s="179"/>
      <c r="B79" s="173">
        <v>31</v>
      </c>
      <c r="C79" s="179"/>
      <c r="D79" s="11" t="s">
        <v>15</v>
      </c>
      <c r="E79" s="12">
        <f>SUM(E80)</f>
        <v>2011.03</v>
      </c>
      <c r="F79" s="209"/>
      <c r="G79" s="209"/>
      <c r="H79" s="209"/>
      <c r="I79" s="209"/>
      <c r="J79" s="209"/>
      <c r="K79" s="209"/>
      <c r="L79" s="209"/>
      <c r="M79" s="209"/>
    </row>
    <row r="80" spans="1:13" s="210" customFormat="1" x14ac:dyDescent="0.2">
      <c r="A80" s="178"/>
      <c r="B80" s="174">
        <v>311</v>
      </c>
      <c r="C80" s="180"/>
      <c r="D80" s="178" t="s">
        <v>104</v>
      </c>
      <c r="E80" s="172">
        <f>SUM(E81)</f>
        <v>2011.03</v>
      </c>
      <c r="F80" s="209"/>
      <c r="G80" s="209"/>
      <c r="H80" s="209"/>
      <c r="I80" s="209"/>
      <c r="J80" s="209"/>
      <c r="K80" s="209"/>
      <c r="L80" s="209"/>
      <c r="M80" s="209"/>
    </row>
    <row r="81" spans="1:13" s="207" customFormat="1" x14ac:dyDescent="0.2">
      <c r="A81" s="180"/>
      <c r="B81" s="175">
        <v>3111</v>
      </c>
      <c r="C81" s="180"/>
      <c r="D81" s="180" t="s">
        <v>174</v>
      </c>
      <c r="E81" s="176">
        <f>SUM(POSEBNI_DIO_!C51)</f>
        <v>2011.03</v>
      </c>
      <c r="F81" s="206"/>
      <c r="G81" s="206"/>
      <c r="H81" s="206"/>
      <c r="I81" s="206"/>
      <c r="J81" s="206"/>
      <c r="K81" s="206"/>
      <c r="L81" s="206"/>
      <c r="M81" s="206"/>
    </row>
    <row r="82" spans="1:13" s="210" customFormat="1" x14ac:dyDescent="0.2">
      <c r="A82" s="179"/>
      <c r="B82" s="173" t="s">
        <v>271</v>
      </c>
      <c r="C82" s="179"/>
      <c r="D82" s="11" t="s">
        <v>16</v>
      </c>
      <c r="E82" s="12">
        <f>SUM(E83,E85,E87)</f>
        <v>5085.74</v>
      </c>
      <c r="F82" s="209"/>
      <c r="G82" s="209"/>
      <c r="H82" s="209"/>
      <c r="I82" s="209"/>
      <c r="J82" s="209"/>
      <c r="K82" s="209"/>
      <c r="L82" s="209"/>
      <c r="M82" s="209"/>
    </row>
    <row r="83" spans="1:13" s="210" customFormat="1" x14ac:dyDescent="0.2">
      <c r="A83" s="178"/>
      <c r="B83" s="174">
        <v>321</v>
      </c>
      <c r="C83" s="180"/>
      <c r="D83" s="178" t="s">
        <v>111</v>
      </c>
      <c r="E83" s="172">
        <f>SUM(E84)</f>
        <v>201.3</v>
      </c>
      <c r="F83" s="209"/>
      <c r="G83" s="209"/>
      <c r="H83" s="209"/>
      <c r="I83" s="209"/>
      <c r="J83" s="209"/>
      <c r="K83" s="209"/>
      <c r="L83" s="209"/>
      <c r="M83" s="209"/>
    </row>
    <row r="84" spans="1:13" s="207" customFormat="1" x14ac:dyDescent="0.2">
      <c r="A84" s="180"/>
      <c r="B84" s="175" t="s">
        <v>176</v>
      </c>
      <c r="C84" s="180"/>
      <c r="D84" s="180" t="s">
        <v>177</v>
      </c>
      <c r="E84" s="176">
        <f>SUM(POSEBNI_DIO_!C52)</f>
        <v>201.3</v>
      </c>
      <c r="F84" s="206"/>
      <c r="G84" s="206"/>
      <c r="H84" s="206"/>
      <c r="I84" s="206"/>
      <c r="J84" s="206"/>
      <c r="K84" s="206"/>
      <c r="L84" s="206"/>
      <c r="M84" s="206"/>
    </row>
    <row r="85" spans="1:13" s="210" customFormat="1" x14ac:dyDescent="0.2">
      <c r="A85" s="178"/>
      <c r="B85" s="174">
        <v>322</v>
      </c>
      <c r="C85" s="180"/>
      <c r="D85" s="178" t="s">
        <v>112</v>
      </c>
      <c r="E85" s="172">
        <f>SUM(E86)</f>
        <v>242.61</v>
      </c>
      <c r="F85" s="209"/>
      <c r="G85" s="209"/>
      <c r="H85" s="209"/>
      <c r="I85" s="209"/>
      <c r="J85" s="209"/>
      <c r="K85" s="209"/>
      <c r="L85" s="209"/>
      <c r="M85" s="209"/>
    </row>
    <row r="86" spans="1:13" s="207" customFormat="1" x14ac:dyDescent="0.2">
      <c r="A86" s="180"/>
      <c r="B86" s="175" t="s">
        <v>179</v>
      </c>
      <c r="C86" s="180"/>
      <c r="D86" s="180" t="s">
        <v>126</v>
      </c>
      <c r="E86" s="176">
        <f>SUM(POSEBNI_DIO_!C54)</f>
        <v>242.61</v>
      </c>
      <c r="F86" s="206"/>
      <c r="G86" s="206"/>
      <c r="H86" s="206"/>
      <c r="I86" s="206"/>
      <c r="J86" s="206"/>
      <c r="K86" s="206"/>
      <c r="L86" s="206"/>
      <c r="M86" s="206"/>
    </row>
    <row r="87" spans="1:13" s="210" customFormat="1" x14ac:dyDescent="0.2">
      <c r="A87" s="178"/>
      <c r="B87" s="174">
        <v>323</v>
      </c>
      <c r="C87" s="180"/>
      <c r="D87" s="178" t="s">
        <v>98</v>
      </c>
      <c r="E87" s="172">
        <f>SUM(E88:E91)</f>
        <v>4641.83</v>
      </c>
      <c r="F87" s="209"/>
      <c r="G87" s="209"/>
      <c r="H87" s="209"/>
      <c r="I87" s="209"/>
      <c r="J87" s="209"/>
      <c r="K87" s="209"/>
      <c r="L87" s="209"/>
      <c r="M87" s="209"/>
    </row>
    <row r="88" spans="1:13" s="207" customFormat="1" ht="15.75" customHeight="1" x14ac:dyDescent="0.2">
      <c r="A88" s="180"/>
      <c r="B88" s="186" t="s">
        <v>184</v>
      </c>
      <c r="C88" s="212"/>
      <c r="D88" s="183" t="s">
        <v>185</v>
      </c>
      <c r="E88" s="176">
        <f>SUM(POSEBNI_DIO_!C56)</f>
        <v>41</v>
      </c>
      <c r="F88" s="206"/>
      <c r="G88" s="206"/>
      <c r="H88" s="206"/>
      <c r="I88" s="206"/>
      <c r="J88" s="206"/>
      <c r="K88" s="206"/>
      <c r="L88" s="206"/>
      <c r="M88" s="206"/>
    </row>
    <row r="89" spans="1:13" s="207" customFormat="1" ht="15.75" customHeight="1" x14ac:dyDescent="0.2">
      <c r="A89" s="180"/>
      <c r="B89" s="186" t="s">
        <v>186</v>
      </c>
      <c r="C89" s="212"/>
      <c r="D89" s="183" t="s">
        <v>187</v>
      </c>
      <c r="E89" s="176">
        <f>SUM(POSEBNI_DIO_!C57)</f>
        <v>2000</v>
      </c>
      <c r="F89" s="206"/>
      <c r="G89" s="206"/>
      <c r="H89" s="206"/>
      <c r="I89" s="206"/>
      <c r="J89" s="206"/>
      <c r="K89" s="206"/>
      <c r="L89" s="206"/>
      <c r="M89" s="206"/>
    </row>
    <row r="90" spans="1:13" s="207" customFormat="1" ht="15.75" customHeight="1" x14ac:dyDescent="0.2">
      <c r="A90" s="180"/>
      <c r="B90" s="186" t="s">
        <v>272</v>
      </c>
      <c r="C90" s="212"/>
      <c r="D90" s="183" t="s">
        <v>129</v>
      </c>
      <c r="E90" s="176">
        <f>SUM(POSEBNI_DIO_!C58)</f>
        <v>600.83000000000004</v>
      </c>
      <c r="F90" s="206"/>
      <c r="G90" s="206"/>
      <c r="H90" s="206"/>
      <c r="I90" s="206"/>
      <c r="J90" s="206"/>
      <c r="K90" s="206"/>
      <c r="L90" s="206"/>
      <c r="M90" s="206"/>
    </row>
    <row r="91" spans="1:13" s="207" customFormat="1" ht="15.75" customHeight="1" x14ac:dyDescent="0.2">
      <c r="A91" s="180"/>
      <c r="B91" s="186" t="s">
        <v>191</v>
      </c>
      <c r="C91" s="212"/>
      <c r="D91" s="183" t="s">
        <v>130</v>
      </c>
      <c r="E91" s="176">
        <f>SUM(POSEBNI_DIO_!C59)</f>
        <v>2000</v>
      </c>
      <c r="F91" s="206"/>
      <c r="G91" s="206"/>
      <c r="H91" s="206"/>
      <c r="I91" s="206"/>
      <c r="J91" s="206"/>
      <c r="K91" s="206"/>
      <c r="L91" s="206"/>
      <c r="M91" s="206"/>
    </row>
    <row r="92" spans="1:13" s="210" customFormat="1" x14ac:dyDescent="0.2">
      <c r="A92" s="193"/>
      <c r="B92" s="189"/>
      <c r="C92" s="190" t="s">
        <v>37</v>
      </c>
      <c r="D92" s="191" t="s">
        <v>54</v>
      </c>
      <c r="E92" s="192">
        <f>SUM(E82,E79)</f>
        <v>7096.7699999999995</v>
      </c>
      <c r="F92" s="209"/>
      <c r="G92" s="209"/>
      <c r="H92" s="209"/>
      <c r="I92" s="209"/>
      <c r="J92" s="209"/>
      <c r="K92" s="209"/>
      <c r="L92" s="209"/>
      <c r="M92" s="209"/>
    </row>
    <row r="93" spans="1:13" s="210" customFormat="1" x14ac:dyDescent="0.2">
      <c r="A93" s="179"/>
      <c r="B93" s="173">
        <v>31</v>
      </c>
      <c r="C93" s="179"/>
      <c r="D93" s="11" t="s">
        <v>15</v>
      </c>
      <c r="E93" s="12">
        <f>SUM(E94)</f>
        <v>6500</v>
      </c>
      <c r="F93" s="209"/>
      <c r="G93" s="209"/>
      <c r="H93" s="209"/>
      <c r="I93" s="209"/>
      <c r="J93" s="209"/>
      <c r="K93" s="209"/>
      <c r="L93" s="209"/>
      <c r="M93" s="209"/>
    </row>
    <row r="94" spans="1:13" s="210" customFormat="1" x14ac:dyDescent="0.2">
      <c r="A94" s="178"/>
      <c r="B94" s="174">
        <v>311</v>
      </c>
      <c r="C94" s="180"/>
      <c r="D94" s="178" t="s">
        <v>104</v>
      </c>
      <c r="E94" s="172">
        <f>SUM(E95)</f>
        <v>6500</v>
      </c>
      <c r="F94" s="209"/>
      <c r="G94" s="209"/>
      <c r="H94" s="209"/>
      <c r="I94" s="209"/>
      <c r="J94" s="209"/>
      <c r="K94" s="209"/>
      <c r="L94" s="209"/>
      <c r="M94" s="209"/>
    </row>
    <row r="95" spans="1:13" s="207" customFormat="1" x14ac:dyDescent="0.2">
      <c r="A95" s="180"/>
      <c r="B95" s="175">
        <v>3111</v>
      </c>
      <c r="C95" s="180"/>
      <c r="D95" s="180" t="s">
        <v>174</v>
      </c>
      <c r="E95" s="176">
        <f>SUM(POSEBNI_DIO_!C64)</f>
        <v>6500</v>
      </c>
      <c r="F95" s="206"/>
      <c r="G95" s="206"/>
      <c r="H95" s="206"/>
      <c r="I95" s="206"/>
      <c r="J95" s="206"/>
      <c r="K95" s="206"/>
      <c r="L95" s="206"/>
      <c r="M95" s="206"/>
    </row>
    <row r="96" spans="1:13" s="207" customFormat="1" x14ac:dyDescent="0.2">
      <c r="A96" s="179"/>
      <c r="B96" s="173">
        <v>32</v>
      </c>
      <c r="C96" s="179"/>
      <c r="D96" s="11" t="s">
        <v>16</v>
      </c>
      <c r="E96" s="12">
        <f>SUM(E97,E99)</f>
        <v>2800</v>
      </c>
      <c r="F96" s="206"/>
      <c r="G96" s="206"/>
      <c r="H96" s="206"/>
      <c r="I96" s="206"/>
      <c r="J96" s="206"/>
      <c r="K96" s="206"/>
      <c r="L96" s="206"/>
      <c r="M96" s="206"/>
    </row>
    <row r="97" spans="1:13" s="220" customFormat="1" x14ac:dyDescent="0.2">
      <c r="A97" s="178"/>
      <c r="B97" s="174">
        <v>321</v>
      </c>
      <c r="C97" s="178"/>
      <c r="D97" s="178" t="s">
        <v>111</v>
      </c>
      <c r="E97" s="172">
        <f>SUM(E98)</f>
        <v>100</v>
      </c>
      <c r="F97" s="219"/>
      <c r="G97" s="219"/>
      <c r="H97" s="219"/>
      <c r="I97" s="219"/>
      <c r="J97" s="219"/>
      <c r="K97" s="219"/>
      <c r="L97" s="219"/>
      <c r="M97" s="219"/>
    </row>
    <row r="98" spans="1:13" s="207" customFormat="1" ht="15.75" customHeight="1" x14ac:dyDescent="0.2">
      <c r="A98" s="180"/>
      <c r="B98" s="186" t="s">
        <v>176</v>
      </c>
      <c r="C98" s="212"/>
      <c r="D98" s="183" t="s">
        <v>177</v>
      </c>
      <c r="E98" s="176">
        <f>SUM(POSEBNI_DIO_!C67)</f>
        <v>100</v>
      </c>
      <c r="F98" s="206"/>
      <c r="G98" s="206"/>
      <c r="H98" s="206"/>
      <c r="I98" s="206"/>
      <c r="J98" s="206"/>
      <c r="K98" s="206"/>
      <c r="L98" s="206"/>
      <c r="M98" s="206"/>
    </row>
    <row r="99" spans="1:13" s="207" customFormat="1" ht="15.75" customHeight="1" x14ac:dyDescent="0.2">
      <c r="A99" s="178"/>
      <c r="B99" s="185">
        <v>323</v>
      </c>
      <c r="C99" s="211"/>
      <c r="D99" s="182" t="s">
        <v>98</v>
      </c>
      <c r="E99" s="172">
        <f>SUM(E100:E101)</f>
        <v>2700</v>
      </c>
      <c r="F99" s="206"/>
      <c r="G99" s="206"/>
      <c r="H99" s="206"/>
      <c r="I99" s="206"/>
      <c r="J99" s="206"/>
      <c r="K99" s="206"/>
      <c r="L99" s="206"/>
      <c r="M99" s="206"/>
    </row>
    <row r="100" spans="1:13" s="207" customFormat="1" ht="15.75" customHeight="1" x14ac:dyDescent="0.2">
      <c r="A100" s="180"/>
      <c r="B100" s="186" t="s">
        <v>186</v>
      </c>
      <c r="C100" s="212"/>
      <c r="D100" s="183" t="s">
        <v>187</v>
      </c>
      <c r="E100" s="176">
        <f>SUM(POSEBNI_DIO_!C69)</f>
        <v>1000</v>
      </c>
      <c r="F100" s="206"/>
      <c r="G100" s="206"/>
      <c r="H100" s="206"/>
      <c r="I100" s="206"/>
      <c r="J100" s="206"/>
      <c r="K100" s="206"/>
      <c r="L100" s="206"/>
      <c r="M100" s="206"/>
    </row>
    <row r="101" spans="1:13" s="207" customFormat="1" x14ac:dyDescent="0.2">
      <c r="A101" s="180"/>
      <c r="B101" s="186" t="s">
        <v>191</v>
      </c>
      <c r="C101" s="212"/>
      <c r="D101" s="183" t="s">
        <v>130</v>
      </c>
      <c r="E101" s="176">
        <f>SUM(POSEBNI_DIO_!C70)</f>
        <v>1700</v>
      </c>
      <c r="F101" s="206"/>
      <c r="G101" s="206"/>
      <c r="H101" s="206"/>
      <c r="I101" s="206"/>
      <c r="J101" s="206"/>
      <c r="K101" s="206"/>
      <c r="L101" s="206"/>
      <c r="M101" s="206"/>
    </row>
    <row r="102" spans="1:13" s="210" customFormat="1" x14ac:dyDescent="0.2">
      <c r="A102" s="193"/>
      <c r="B102" s="189"/>
      <c r="C102" s="190" t="s">
        <v>247</v>
      </c>
      <c r="D102" s="191" t="s">
        <v>260</v>
      </c>
      <c r="E102" s="192">
        <f>SUM(E93,E96)</f>
        <v>9300</v>
      </c>
      <c r="F102" s="209"/>
      <c r="G102" s="209"/>
      <c r="H102" s="209"/>
      <c r="I102" s="209"/>
      <c r="J102" s="209"/>
      <c r="K102" s="209"/>
      <c r="L102" s="209"/>
      <c r="M102" s="209"/>
    </row>
    <row r="103" spans="1:13" s="210" customFormat="1" x14ac:dyDescent="0.2">
      <c r="A103" s="193"/>
      <c r="B103" s="173">
        <v>31</v>
      </c>
      <c r="C103" s="179"/>
      <c r="D103" s="11" t="s">
        <v>15</v>
      </c>
      <c r="E103" s="192">
        <f>SUM(E106,E104)</f>
        <v>15408.37</v>
      </c>
      <c r="F103" s="209"/>
      <c r="G103" s="209"/>
      <c r="H103" s="209"/>
      <c r="I103" s="209"/>
      <c r="J103" s="209"/>
      <c r="K103" s="209"/>
      <c r="L103" s="209"/>
      <c r="M103" s="209"/>
    </row>
    <row r="104" spans="1:13" s="210" customFormat="1" x14ac:dyDescent="0.2">
      <c r="A104" s="193"/>
      <c r="B104" s="174">
        <v>311</v>
      </c>
      <c r="C104" s="180"/>
      <c r="D104" s="178" t="s">
        <v>104</v>
      </c>
      <c r="E104" s="192">
        <f>SUM(E105)</f>
        <v>15408.37</v>
      </c>
      <c r="F104" s="209"/>
      <c r="G104" s="209"/>
      <c r="H104" s="209"/>
      <c r="I104" s="209"/>
      <c r="J104" s="209"/>
      <c r="K104" s="209"/>
      <c r="L104" s="209"/>
      <c r="M104" s="209"/>
    </row>
    <row r="105" spans="1:13" s="207" customFormat="1" ht="15.75" customHeight="1" x14ac:dyDescent="0.2">
      <c r="A105" s="180"/>
      <c r="B105" s="186">
        <v>3111</v>
      </c>
      <c r="C105" s="212"/>
      <c r="D105" s="183" t="s">
        <v>174</v>
      </c>
      <c r="E105" s="176">
        <f>SUM(POSEBNI_DIO_!C79)</f>
        <v>15408.37</v>
      </c>
      <c r="F105" s="206"/>
      <c r="G105" s="206"/>
      <c r="H105" s="206"/>
      <c r="I105" s="206"/>
      <c r="J105" s="206"/>
      <c r="K105" s="206"/>
      <c r="L105" s="206"/>
      <c r="M105" s="206"/>
    </row>
    <row r="106" spans="1:13" s="220" customFormat="1" x14ac:dyDescent="0.2">
      <c r="A106" s="178"/>
      <c r="B106" s="174">
        <v>312</v>
      </c>
      <c r="C106" s="178"/>
      <c r="D106" s="178" t="s">
        <v>258</v>
      </c>
      <c r="E106" s="172">
        <f>SUM(E107)</f>
        <v>0</v>
      </c>
      <c r="F106" s="219"/>
      <c r="G106" s="219"/>
      <c r="H106" s="219"/>
      <c r="I106" s="219"/>
      <c r="J106" s="219"/>
      <c r="K106" s="219"/>
      <c r="L106" s="219"/>
      <c r="M106" s="219"/>
    </row>
    <row r="107" spans="1:13" s="207" customFormat="1" ht="15.75" customHeight="1" x14ac:dyDescent="0.2">
      <c r="A107" s="180"/>
      <c r="B107" s="186">
        <v>3121</v>
      </c>
      <c r="C107" s="212"/>
      <c r="D107" s="183" t="s">
        <v>258</v>
      </c>
      <c r="E107" s="176">
        <f>SUM(POSEBNI_DIO_!C81)</f>
        <v>0</v>
      </c>
      <c r="F107" s="206"/>
      <c r="G107" s="206"/>
      <c r="H107" s="206"/>
      <c r="I107" s="206"/>
      <c r="J107" s="206"/>
      <c r="K107" s="206"/>
      <c r="L107" s="206"/>
      <c r="M107" s="206"/>
    </row>
    <row r="108" spans="1:13" s="210" customFormat="1" x14ac:dyDescent="0.2">
      <c r="A108" s="193"/>
      <c r="B108" s="173">
        <v>32</v>
      </c>
      <c r="C108" s="179"/>
      <c r="D108" s="11" t="s">
        <v>16</v>
      </c>
      <c r="E108" s="192">
        <f>SUM(E109)</f>
        <v>9.16</v>
      </c>
      <c r="F108" s="209"/>
      <c r="G108" s="209"/>
      <c r="H108" s="209"/>
      <c r="I108" s="209"/>
      <c r="J108" s="209"/>
      <c r="K108" s="209"/>
      <c r="L108" s="209"/>
      <c r="M108" s="209"/>
    </row>
    <row r="109" spans="1:13" s="220" customFormat="1" x14ac:dyDescent="0.2">
      <c r="A109" s="178"/>
      <c r="B109" s="174">
        <v>321</v>
      </c>
      <c r="C109" s="178"/>
      <c r="D109" s="178" t="s">
        <v>111</v>
      </c>
      <c r="E109" s="172">
        <f>SUM(E110)</f>
        <v>9.16</v>
      </c>
      <c r="F109" s="219"/>
      <c r="G109" s="219"/>
      <c r="H109" s="219"/>
      <c r="I109" s="219"/>
      <c r="J109" s="219"/>
      <c r="K109" s="219"/>
      <c r="L109" s="219"/>
      <c r="M109" s="219"/>
    </row>
    <row r="110" spans="1:13" s="207" customFormat="1" ht="15.75" customHeight="1" x14ac:dyDescent="0.2">
      <c r="A110" s="180"/>
      <c r="B110" s="186" t="s">
        <v>178</v>
      </c>
      <c r="C110" s="212"/>
      <c r="D110" s="183" t="s">
        <v>119</v>
      </c>
      <c r="E110" s="176">
        <f>SUM(POSEBNI_DIO_!C84)</f>
        <v>9.16</v>
      </c>
      <c r="F110" s="206"/>
      <c r="G110" s="206"/>
      <c r="H110" s="206"/>
      <c r="I110" s="206"/>
      <c r="J110" s="206"/>
      <c r="K110" s="206"/>
      <c r="L110" s="206"/>
      <c r="M110" s="206"/>
    </row>
    <row r="111" spans="1:13" s="210" customFormat="1" x14ac:dyDescent="0.2">
      <c r="A111" s="193"/>
      <c r="B111" s="189"/>
      <c r="C111" s="190" t="s">
        <v>278</v>
      </c>
      <c r="D111" s="191" t="s">
        <v>279</v>
      </c>
      <c r="E111" s="192">
        <f>SUM(E103,E108)</f>
        <v>15417.53</v>
      </c>
      <c r="F111" s="209"/>
      <c r="G111" s="209"/>
      <c r="H111" s="209"/>
      <c r="I111" s="209"/>
      <c r="J111" s="209"/>
      <c r="K111" s="209"/>
      <c r="L111" s="209"/>
      <c r="M111" s="209"/>
    </row>
    <row r="112" spans="1:13" s="210" customFormat="1" x14ac:dyDescent="0.2">
      <c r="A112" s="179"/>
      <c r="B112" s="173" t="s">
        <v>271</v>
      </c>
      <c r="C112" s="179"/>
      <c r="D112" s="11" t="s">
        <v>16</v>
      </c>
      <c r="E112" s="12">
        <f>SUM(E113,E115)</f>
        <v>900</v>
      </c>
      <c r="F112" s="209"/>
      <c r="G112" s="209"/>
      <c r="H112" s="209"/>
      <c r="I112" s="209"/>
      <c r="J112" s="209"/>
      <c r="K112" s="209"/>
      <c r="L112" s="209"/>
      <c r="M112" s="209"/>
    </row>
    <row r="113" spans="1:13" s="220" customFormat="1" x14ac:dyDescent="0.2">
      <c r="A113" s="178"/>
      <c r="B113" s="174">
        <v>322</v>
      </c>
      <c r="C113" s="178"/>
      <c r="D113" s="178" t="s">
        <v>112</v>
      </c>
      <c r="E113" s="172">
        <f>SUM(E114)</f>
        <v>380.89</v>
      </c>
      <c r="F113" s="219"/>
      <c r="G113" s="219"/>
      <c r="H113" s="219"/>
      <c r="I113" s="219"/>
      <c r="J113" s="219"/>
      <c r="K113" s="219"/>
      <c r="L113" s="219"/>
      <c r="M113" s="219"/>
    </row>
    <row r="114" spans="1:13" s="207" customFormat="1" ht="15.75" customHeight="1" x14ac:dyDescent="0.2">
      <c r="A114" s="180"/>
      <c r="B114" s="186" t="s">
        <v>179</v>
      </c>
      <c r="C114" s="212"/>
      <c r="D114" s="183" t="s">
        <v>126</v>
      </c>
      <c r="E114" s="176">
        <f>SUM(POSEBNI_DIO_!C89)</f>
        <v>380.89</v>
      </c>
      <c r="F114" s="206"/>
      <c r="G114" s="206"/>
      <c r="H114" s="206"/>
      <c r="I114" s="206"/>
      <c r="J114" s="206"/>
      <c r="K114" s="206"/>
      <c r="L114" s="206"/>
      <c r="M114" s="206"/>
    </row>
    <row r="115" spans="1:13" s="220" customFormat="1" x14ac:dyDescent="0.2">
      <c r="A115" s="178"/>
      <c r="B115" s="174" t="s">
        <v>269</v>
      </c>
      <c r="C115" s="178"/>
      <c r="D115" s="178" t="s">
        <v>112</v>
      </c>
      <c r="E115" s="172">
        <f>SUM(E116:E118)</f>
        <v>519.11</v>
      </c>
      <c r="F115" s="219"/>
      <c r="G115" s="219"/>
      <c r="H115" s="219"/>
      <c r="I115" s="219"/>
      <c r="J115" s="219"/>
      <c r="K115" s="219"/>
      <c r="L115" s="219"/>
      <c r="M115" s="219"/>
    </row>
    <row r="116" spans="1:13" s="207" customFormat="1" ht="15.75" customHeight="1" x14ac:dyDescent="0.2">
      <c r="A116" s="180"/>
      <c r="B116" s="186" t="s">
        <v>186</v>
      </c>
      <c r="C116" s="212"/>
      <c r="D116" s="183" t="s">
        <v>187</v>
      </c>
      <c r="E116" s="176">
        <f>SUM(POSEBNI_DIO_!C91)</f>
        <v>267.25</v>
      </c>
      <c r="F116" s="206"/>
      <c r="G116" s="206"/>
      <c r="H116" s="206"/>
      <c r="I116" s="206"/>
      <c r="J116" s="206"/>
      <c r="K116" s="206"/>
      <c r="L116" s="206"/>
      <c r="M116" s="206"/>
    </row>
    <row r="117" spans="1:13" s="207" customFormat="1" ht="15.75" customHeight="1" x14ac:dyDescent="0.2">
      <c r="A117" s="180"/>
      <c r="B117" s="186" t="s">
        <v>272</v>
      </c>
      <c r="C117" s="212"/>
      <c r="D117" s="183" t="s">
        <v>129</v>
      </c>
      <c r="E117" s="176">
        <f>SUM(POSEBNI_DIO_!C92)</f>
        <v>90</v>
      </c>
      <c r="F117" s="206"/>
      <c r="G117" s="206"/>
      <c r="H117" s="206"/>
      <c r="I117" s="206"/>
      <c r="J117" s="206"/>
      <c r="K117" s="206"/>
      <c r="L117" s="206"/>
      <c r="M117" s="206"/>
    </row>
    <row r="118" spans="1:13" s="207" customFormat="1" ht="15.75" customHeight="1" x14ac:dyDescent="0.2">
      <c r="A118" s="180"/>
      <c r="B118" s="186" t="s">
        <v>191</v>
      </c>
      <c r="C118" s="212"/>
      <c r="D118" s="183" t="s">
        <v>270</v>
      </c>
      <c r="E118" s="176">
        <f>SUM(POSEBNI_DIO_!C93)</f>
        <v>161.86000000000001</v>
      </c>
      <c r="F118" s="206"/>
      <c r="G118" s="206"/>
      <c r="H118" s="206"/>
      <c r="I118" s="206"/>
      <c r="J118" s="206"/>
      <c r="K118" s="206"/>
      <c r="L118" s="206"/>
      <c r="M118" s="206"/>
    </row>
    <row r="119" spans="1:13" s="210" customFormat="1" ht="13.9" customHeight="1" x14ac:dyDescent="0.2">
      <c r="A119" s="193"/>
      <c r="B119" s="198"/>
      <c r="C119" s="190" t="s">
        <v>38</v>
      </c>
      <c r="D119" s="191" t="s">
        <v>39</v>
      </c>
      <c r="E119" s="192">
        <f>SUM(E112)</f>
        <v>900</v>
      </c>
      <c r="F119" s="209"/>
      <c r="G119" s="209"/>
      <c r="H119" s="209"/>
      <c r="I119" s="209"/>
      <c r="J119" s="209"/>
      <c r="K119" s="209"/>
      <c r="L119" s="209"/>
      <c r="M119" s="209"/>
    </row>
    <row r="120" spans="1:13" s="207" customFormat="1" x14ac:dyDescent="0.2">
      <c r="A120" s="8">
        <v>4</v>
      </c>
      <c r="B120" s="185"/>
      <c r="C120" s="13"/>
      <c r="D120" s="9" t="s">
        <v>20</v>
      </c>
      <c r="E120" s="14">
        <f>SUM(E124,E129)</f>
        <v>8276.66</v>
      </c>
      <c r="F120" s="206"/>
      <c r="G120" s="206"/>
      <c r="H120" s="206"/>
      <c r="I120" s="206"/>
      <c r="J120" s="206"/>
      <c r="K120" s="206"/>
      <c r="L120" s="206"/>
      <c r="M120" s="206"/>
    </row>
    <row r="121" spans="1:13" s="222" customFormat="1" x14ac:dyDescent="0.2">
      <c r="A121" s="179"/>
      <c r="B121" s="173">
        <v>42</v>
      </c>
      <c r="C121" s="179"/>
      <c r="D121" s="11" t="s">
        <v>17</v>
      </c>
      <c r="E121" s="12">
        <f>SUM(E122,)</f>
        <v>7651</v>
      </c>
      <c r="F121" s="221"/>
      <c r="G121" s="221"/>
      <c r="H121" s="221"/>
      <c r="I121" s="221"/>
      <c r="J121" s="221"/>
      <c r="K121" s="221"/>
      <c r="L121" s="221"/>
      <c r="M121" s="221"/>
    </row>
    <row r="122" spans="1:13" s="210" customFormat="1" x14ac:dyDescent="0.2">
      <c r="A122" s="178"/>
      <c r="B122" s="13">
        <v>422</v>
      </c>
      <c r="C122" s="211"/>
      <c r="D122" s="182" t="s">
        <v>101</v>
      </c>
      <c r="E122" s="177">
        <f>SUM(E123:E123)</f>
        <v>7651</v>
      </c>
      <c r="F122" s="209"/>
      <c r="G122" s="209"/>
      <c r="H122" s="209"/>
      <c r="I122" s="209"/>
      <c r="J122" s="209"/>
      <c r="K122" s="209"/>
      <c r="L122" s="209"/>
      <c r="M122" s="209"/>
    </row>
    <row r="123" spans="1:13" s="207" customFormat="1" x14ac:dyDescent="0.2">
      <c r="A123" s="180"/>
      <c r="B123" s="175" t="s">
        <v>198</v>
      </c>
      <c r="C123" s="180"/>
      <c r="D123" s="180" t="s">
        <v>199</v>
      </c>
      <c r="E123" s="176">
        <f>SUM(POSEBNI_DIO_!C111)</f>
        <v>7651</v>
      </c>
      <c r="F123" s="206"/>
      <c r="G123" s="206"/>
      <c r="H123" s="206"/>
      <c r="I123" s="206"/>
      <c r="J123" s="206"/>
      <c r="K123" s="206"/>
      <c r="L123" s="206"/>
      <c r="M123" s="206"/>
    </row>
    <row r="124" spans="1:13" s="215" customFormat="1" x14ac:dyDescent="0.2">
      <c r="A124" s="197"/>
      <c r="B124" s="198"/>
      <c r="C124" s="190">
        <v>11</v>
      </c>
      <c r="D124" s="191" t="s">
        <v>43</v>
      </c>
      <c r="E124" s="195">
        <f>SUM(E121)</f>
        <v>7651</v>
      </c>
      <c r="F124" s="214"/>
      <c r="G124" s="214"/>
      <c r="H124" s="214"/>
      <c r="I124" s="214"/>
      <c r="J124" s="214"/>
      <c r="K124" s="214"/>
      <c r="L124" s="214"/>
      <c r="M124" s="214"/>
    </row>
    <row r="125" spans="1:13" s="222" customFormat="1" x14ac:dyDescent="0.2">
      <c r="A125" s="179"/>
      <c r="B125" s="173">
        <v>42</v>
      </c>
      <c r="C125" s="179"/>
      <c r="D125" s="11" t="s">
        <v>21</v>
      </c>
      <c r="E125" s="12">
        <f>SUM(E126)</f>
        <v>625.66</v>
      </c>
      <c r="F125" s="221"/>
      <c r="G125" s="221"/>
      <c r="H125" s="221"/>
      <c r="I125" s="221"/>
      <c r="J125" s="221"/>
      <c r="K125" s="221"/>
      <c r="L125" s="221"/>
      <c r="M125" s="221"/>
    </row>
    <row r="126" spans="1:13" s="210" customFormat="1" x14ac:dyDescent="0.2">
      <c r="A126" s="178"/>
      <c r="B126" s="13">
        <v>422</v>
      </c>
      <c r="C126" s="211"/>
      <c r="D126" s="182" t="s">
        <v>101</v>
      </c>
      <c r="E126" s="177">
        <f>SUM(E127:E128)</f>
        <v>625.66</v>
      </c>
      <c r="F126" s="209"/>
      <c r="G126" s="209"/>
      <c r="H126" s="209"/>
      <c r="I126" s="209"/>
      <c r="J126" s="209"/>
      <c r="K126" s="209"/>
      <c r="L126" s="209"/>
      <c r="M126" s="209"/>
    </row>
    <row r="127" spans="1:13" s="207" customFormat="1" x14ac:dyDescent="0.2">
      <c r="A127" s="180"/>
      <c r="B127" s="175" t="s">
        <v>198</v>
      </c>
      <c r="C127" s="180"/>
      <c r="D127" s="180" t="s">
        <v>199</v>
      </c>
      <c r="E127" s="176">
        <f>SUM(POSEBNI_DIO_!C74)</f>
        <v>625.66</v>
      </c>
      <c r="F127" s="206"/>
      <c r="G127" s="206"/>
      <c r="H127" s="206"/>
      <c r="I127" s="206"/>
      <c r="J127" s="206"/>
      <c r="K127" s="206"/>
      <c r="L127" s="206"/>
      <c r="M127" s="206"/>
    </row>
    <row r="128" spans="1:13" s="207" customFormat="1" x14ac:dyDescent="0.2">
      <c r="A128" s="180"/>
      <c r="B128" s="175">
        <v>4223</v>
      </c>
      <c r="C128" s="180"/>
      <c r="D128" s="180" t="s">
        <v>280</v>
      </c>
      <c r="E128" s="176"/>
      <c r="F128" s="206"/>
      <c r="G128" s="206"/>
      <c r="H128" s="206"/>
      <c r="I128" s="206"/>
      <c r="J128" s="206"/>
      <c r="K128" s="206"/>
      <c r="L128" s="206"/>
      <c r="M128" s="206"/>
    </row>
    <row r="129" spans="1:13" s="215" customFormat="1" x14ac:dyDescent="0.2">
      <c r="A129" s="197"/>
      <c r="B129" s="198"/>
      <c r="C129" s="190" t="s">
        <v>247</v>
      </c>
      <c r="D129" s="191" t="s">
        <v>260</v>
      </c>
      <c r="E129" s="195">
        <f>SUM(E125)</f>
        <v>625.66</v>
      </c>
      <c r="F129" s="214"/>
      <c r="G129" s="214"/>
      <c r="H129" s="214"/>
      <c r="I129" s="214"/>
      <c r="J129" s="214"/>
      <c r="K129" s="214"/>
      <c r="L129" s="214"/>
      <c r="M129" s="214"/>
    </row>
    <row r="130" spans="1:13" x14ac:dyDescent="0.2">
      <c r="A130" s="334" t="s">
        <v>27</v>
      </c>
      <c r="B130" s="334"/>
      <c r="C130" s="334"/>
      <c r="D130" s="334"/>
      <c r="E130" s="177">
        <f>SUM(E120,E36)</f>
        <v>533465.96000000008</v>
      </c>
    </row>
  </sheetData>
  <mergeCells count="7">
    <mergeCell ref="A1:E1"/>
    <mergeCell ref="A130:D130"/>
    <mergeCell ref="A4:D4"/>
    <mergeCell ref="A33:E33"/>
    <mergeCell ref="A35:D35"/>
    <mergeCell ref="A28:D28"/>
    <mergeCell ref="A2:E2"/>
  </mergeCells>
  <phoneticPr fontId="31" type="noConversion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3"/>
  <sheetViews>
    <sheetView zoomScaleNormal="100" workbookViewId="0">
      <selection activeCell="B13" sqref="B13"/>
    </sheetView>
  </sheetViews>
  <sheetFormatPr defaultColWidth="9.140625" defaultRowHeight="15.75" x14ac:dyDescent="0.25"/>
  <cols>
    <col min="1" max="1" width="36.42578125" style="157" customWidth="1"/>
    <col min="2" max="2" width="16.28515625" style="157" customWidth="1"/>
    <col min="3" max="16384" width="9.140625" style="157"/>
  </cols>
  <sheetData>
    <row r="1" spans="1:6" x14ac:dyDescent="0.25">
      <c r="A1" s="340"/>
      <c r="B1" s="340"/>
    </row>
    <row r="2" spans="1:6" ht="15.75" customHeight="1" x14ac:dyDescent="0.25">
      <c r="A2" s="321" t="s">
        <v>276</v>
      </c>
      <c r="B2" s="321"/>
      <c r="C2" s="321"/>
      <c r="D2" s="137"/>
      <c r="E2" s="137"/>
      <c r="F2" s="137"/>
    </row>
    <row r="3" spans="1:6" x14ac:dyDescent="0.25">
      <c r="A3" s="340" t="s">
        <v>29</v>
      </c>
      <c r="B3" s="340"/>
    </row>
    <row r="4" spans="1:6" x14ac:dyDescent="0.25">
      <c r="A4" s="142"/>
      <c r="B4" s="142"/>
    </row>
    <row r="5" spans="1:6" x14ac:dyDescent="0.25">
      <c r="A5" s="340" t="s">
        <v>47</v>
      </c>
      <c r="B5" s="341"/>
    </row>
    <row r="6" spans="1:6" x14ac:dyDescent="0.25">
      <c r="A6" s="142"/>
      <c r="B6" s="142"/>
    </row>
    <row r="7" spans="1:6" x14ac:dyDescent="0.25">
      <c r="A7" s="340" t="s">
        <v>48</v>
      </c>
      <c r="B7" s="342"/>
    </row>
    <row r="8" spans="1:6" x14ac:dyDescent="0.25">
      <c r="A8" s="142"/>
      <c r="B8" s="142"/>
    </row>
    <row r="9" spans="1:6" s="231" customFormat="1" ht="31.5" x14ac:dyDescent="0.25">
      <c r="A9" s="230" t="s">
        <v>49</v>
      </c>
      <c r="B9" s="265" t="s">
        <v>273</v>
      </c>
    </row>
    <row r="10" spans="1:6" s="234" customFormat="1" ht="11.25" x14ac:dyDescent="0.2">
      <c r="A10" s="232">
        <v>1</v>
      </c>
      <c r="B10" s="233">
        <v>4</v>
      </c>
    </row>
    <row r="11" spans="1:6" s="310" customFormat="1" ht="15" x14ac:dyDescent="0.25">
      <c r="A11" s="308" t="s">
        <v>250</v>
      </c>
      <c r="B11" s="309">
        <f>SUM(B12)</f>
        <v>533465.96</v>
      </c>
    </row>
    <row r="12" spans="1:6" s="231" customFormat="1" ht="17.25" customHeight="1" x14ac:dyDescent="0.25">
      <c r="A12" s="235" t="s">
        <v>265</v>
      </c>
      <c r="B12" s="236">
        <f>SUM(B13:B13)</f>
        <v>533465.96</v>
      </c>
    </row>
    <row r="13" spans="1:6" s="231" customFormat="1" ht="15" x14ac:dyDescent="0.25">
      <c r="A13" s="235" t="s">
        <v>264</v>
      </c>
      <c r="B13" s="237">
        <f>POSEBNI_DIO_!C6</f>
        <v>533465.96</v>
      </c>
    </row>
  </sheetData>
  <mergeCells count="5">
    <mergeCell ref="A1:B1"/>
    <mergeCell ref="A3:B3"/>
    <mergeCell ref="A5:B5"/>
    <mergeCell ref="A7:B7"/>
    <mergeCell ref="A2:C2"/>
  </mergeCells>
  <pageMargins left="0.70866141732283472" right="0.70866141732283472" top="0.74803149606299213" bottom="0.74803149606299213" header="0.31496062992125984" footer="0.31496062992125984"/>
  <pageSetup paperSize="9" scale="9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7"/>
  <sheetViews>
    <sheetView zoomScaleNormal="100" workbookViewId="0">
      <selection activeCell="E34" sqref="E34"/>
    </sheetView>
  </sheetViews>
  <sheetFormatPr defaultColWidth="8.85546875" defaultRowHeight="15.75" x14ac:dyDescent="0.25"/>
  <cols>
    <col min="1" max="1" width="8" style="136" customWidth="1"/>
    <col min="2" max="2" width="8.7109375" style="136" customWidth="1"/>
    <col min="3" max="3" width="5.42578125" style="136" bestFit="1" customWidth="1"/>
    <col min="4" max="4" width="32.28515625" style="136" customWidth="1"/>
    <col min="5" max="5" width="13.28515625" style="136" customWidth="1"/>
    <col min="6" max="16384" width="8.85546875" style="136"/>
  </cols>
  <sheetData>
    <row r="1" spans="1:6" ht="15.75" customHeight="1" x14ac:dyDescent="0.25">
      <c r="A1" s="321" t="s">
        <v>276</v>
      </c>
      <c r="B1" s="321"/>
      <c r="C1" s="321"/>
      <c r="D1" s="321"/>
      <c r="E1" s="321"/>
      <c r="F1" s="137"/>
    </row>
    <row r="2" spans="1:6" ht="21" customHeight="1" x14ac:dyDescent="0.25">
      <c r="A2" s="343" t="s">
        <v>29</v>
      </c>
      <c r="B2" s="343"/>
      <c r="C2" s="343"/>
      <c r="D2" s="343"/>
      <c r="E2" s="343"/>
    </row>
    <row r="3" spans="1:6" x14ac:dyDescent="0.25">
      <c r="A3" s="143"/>
      <c r="B3" s="143"/>
      <c r="C3" s="143"/>
      <c r="D3" s="143"/>
      <c r="E3" s="143"/>
    </row>
    <row r="4" spans="1:6" x14ac:dyDescent="0.25">
      <c r="A4" s="343" t="s">
        <v>169</v>
      </c>
      <c r="B4" s="344"/>
      <c r="C4" s="344"/>
      <c r="D4" s="344"/>
      <c r="E4" s="344"/>
    </row>
    <row r="5" spans="1:6" s="238" customFormat="1" ht="31.5" x14ac:dyDescent="0.25">
      <c r="A5" s="254" t="s">
        <v>32</v>
      </c>
      <c r="B5" s="254" t="s">
        <v>45</v>
      </c>
      <c r="C5" s="254" t="s">
        <v>42</v>
      </c>
      <c r="D5" s="254" t="s">
        <v>13</v>
      </c>
      <c r="E5" s="265" t="s">
        <v>273</v>
      </c>
    </row>
    <row r="6" spans="1:6" s="239" customFormat="1" ht="12" x14ac:dyDescent="0.2">
      <c r="A6" s="345">
        <v>1</v>
      </c>
      <c r="B6" s="345"/>
      <c r="C6" s="345"/>
      <c r="D6" s="345"/>
      <c r="E6" s="241">
        <v>3</v>
      </c>
    </row>
    <row r="7" spans="1:6" ht="31.5" x14ac:dyDescent="0.25">
      <c r="A7" s="240">
        <v>8</v>
      </c>
      <c r="B7" s="242"/>
      <c r="C7" s="242"/>
      <c r="D7" s="242" t="s">
        <v>170</v>
      </c>
      <c r="E7" s="255">
        <f t="shared" ref="E7" si="0">SUM(E8)</f>
        <v>0</v>
      </c>
    </row>
    <row r="8" spans="1:6" s="263" customFormat="1" x14ac:dyDescent="0.25">
      <c r="A8" s="262"/>
      <c r="B8" s="262">
        <v>84</v>
      </c>
      <c r="C8" s="250"/>
      <c r="D8" s="251" t="s">
        <v>171</v>
      </c>
      <c r="E8" s="256"/>
    </row>
    <row r="9" spans="1:6" s="263" customFormat="1" ht="47.25" x14ac:dyDescent="0.25">
      <c r="A9" s="262"/>
      <c r="B9" s="262" t="s">
        <v>219</v>
      </c>
      <c r="C9" s="250"/>
      <c r="D9" s="256" t="s">
        <v>220</v>
      </c>
      <c r="E9" s="256"/>
    </row>
    <row r="10" spans="1:6" ht="31.5" x14ac:dyDescent="0.25">
      <c r="A10" s="252"/>
      <c r="B10" s="252">
        <v>8422</v>
      </c>
      <c r="C10" s="253"/>
      <c r="D10" s="257" t="s">
        <v>218</v>
      </c>
      <c r="E10" s="257">
        <v>0</v>
      </c>
    </row>
    <row r="11" spans="1:6" s="144" customFormat="1" ht="31.5" x14ac:dyDescent="0.25">
      <c r="A11" s="244"/>
      <c r="B11" s="245"/>
      <c r="C11" s="246">
        <v>81</v>
      </c>
      <c r="D11" s="247" t="s">
        <v>123</v>
      </c>
      <c r="E11" s="261">
        <f t="shared" ref="E11" si="1">SUM(E7)</f>
        <v>0</v>
      </c>
    </row>
    <row r="12" spans="1:6" ht="31.5" x14ac:dyDescent="0.25">
      <c r="A12" s="248">
        <v>5</v>
      </c>
      <c r="B12" s="249"/>
      <c r="C12" s="250"/>
      <c r="D12" s="251" t="s">
        <v>172</v>
      </c>
      <c r="E12" s="256">
        <f t="shared" ref="E12" si="2">SUM(E13)</f>
        <v>0</v>
      </c>
    </row>
    <row r="13" spans="1:6" s="263" customFormat="1" ht="31.5" x14ac:dyDescent="0.25">
      <c r="A13" s="262"/>
      <c r="B13" s="262">
        <v>54</v>
      </c>
      <c r="C13" s="250"/>
      <c r="D13" s="251" t="s">
        <v>173</v>
      </c>
      <c r="E13" s="256"/>
    </row>
    <row r="14" spans="1:6" s="263" customFormat="1" ht="63" x14ac:dyDescent="0.25">
      <c r="A14" s="262"/>
      <c r="B14" s="262" t="s">
        <v>221</v>
      </c>
      <c r="C14" s="250"/>
      <c r="D14" s="256" t="s">
        <v>222</v>
      </c>
      <c r="E14" s="256"/>
    </row>
    <row r="15" spans="1:6" ht="47.25" x14ac:dyDescent="0.25">
      <c r="A15" s="252"/>
      <c r="B15" s="252" t="s">
        <v>223</v>
      </c>
      <c r="C15" s="253"/>
      <c r="D15" s="257" t="s">
        <v>224</v>
      </c>
      <c r="E15" s="257">
        <v>0</v>
      </c>
    </row>
    <row r="16" spans="1:6" s="144" customFormat="1" x14ac:dyDescent="0.25">
      <c r="A16" s="244"/>
      <c r="B16" s="245"/>
      <c r="C16" s="246">
        <v>11</v>
      </c>
      <c r="D16" s="247" t="s">
        <v>41</v>
      </c>
      <c r="E16" s="261"/>
    </row>
    <row r="18" spans="1:5" ht="31.5" x14ac:dyDescent="0.25">
      <c r="A18" s="298" t="s">
        <v>32</v>
      </c>
      <c r="B18" s="298" t="s">
        <v>45</v>
      </c>
      <c r="C18" s="298" t="s">
        <v>42</v>
      </c>
      <c r="D18" s="299" t="s">
        <v>13</v>
      </c>
      <c r="E18" s="265" t="s">
        <v>273</v>
      </c>
    </row>
    <row r="19" spans="1:5" x14ac:dyDescent="0.25">
      <c r="A19" s="345">
        <v>1</v>
      </c>
      <c r="B19" s="345"/>
      <c r="C19" s="345"/>
      <c r="D19" s="345"/>
      <c r="E19" s="241">
        <v>3</v>
      </c>
    </row>
    <row r="20" spans="1:5" x14ac:dyDescent="0.25">
      <c r="A20" s="300" t="s">
        <v>229</v>
      </c>
      <c r="B20" s="300"/>
      <c r="C20" s="300"/>
      <c r="D20" s="300"/>
      <c r="E20" s="301">
        <f t="shared" ref="E20" si="3">SUM(E21:E28)</f>
        <v>33400.089999999997</v>
      </c>
    </row>
    <row r="21" spans="1:5" x14ac:dyDescent="0.25">
      <c r="A21" s="298"/>
      <c r="B21" s="298"/>
      <c r="C21" s="302" t="s">
        <v>245</v>
      </c>
      <c r="D21" s="303" t="s">
        <v>230</v>
      </c>
      <c r="E21" s="304"/>
    </row>
    <row r="22" spans="1:5" x14ac:dyDescent="0.25">
      <c r="A22" s="298"/>
      <c r="B22" s="298"/>
      <c r="C22" s="302" t="s">
        <v>225</v>
      </c>
      <c r="D22" s="303" t="s">
        <v>231</v>
      </c>
      <c r="E22" s="304"/>
    </row>
    <row r="23" spans="1:5" x14ac:dyDescent="0.25">
      <c r="A23" s="298"/>
      <c r="B23" s="298"/>
      <c r="C23" s="302" t="s">
        <v>232</v>
      </c>
      <c r="D23" s="303" t="s">
        <v>233</v>
      </c>
      <c r="E23" s="304">
        <v>11579.57</v>
      </c>
    </row>
    <row r="24" spans="1:5" x14ac:dyDescent="0.25">
      <c r="A24" s="298"/>
      <c r="B24" s="298"/>
      <c r="C24" s="302" t="s">
        <v>234</v>
      </c>
      <c r="D24" s="303" t="s">
        <v>235</v>
      </c>
      <c r="E24" s="304">
        <v>6802.52</v>
      </c>
    </row>
    <row r="25" spans="1:5" x14ac:dyDescent="0.25">
      <c r="A25" s="298"/>
      <c r="B25" s="298"/>
      <c r="C25" s="302" t="s">
        <v>236</v>
      </c>
      <c r="D25" s="303" t="s">
        <v>237</v>
      </c>
      <c r="E25" s="304">
        <v>15018</v>
      </c>
    </row>
    <row r="26" spans="1:5" x14ac:dyDescent="0.25">
      <c r="A26" s="298"/>
      <c r="B26" s="298"/>
      <c r="C26" s="302" t="s">
        <v>238</v>
      </c>
      <c r="D26" s="303" t="s">
        <v>239</v>
      </c>
      <c r="E26" s="304"/>
    </row>
    <row r="27" spans="1:5" ht="47.25" x14ac:dyDescent="0.25">
      <c r="A27" s="298"/>
      <c r="B27" s="298"/>
      <c r="C27" s="302" t="s">
        <v>240</v>
      </c>
      <c r="D27" s="305" t="s">
        <v>241</v>
      </c>
      <c r="E27" s="304"/>
    </row>
    <row r="28" spans="1:5" x14ac:dyDescent="0.25">
      <c r="A28" s="298"/>
      <c r="B28" s="298"/>
      <c r="C28" s="302" t="s">
        <v>242</v>
      </c>
      <c r="D28" s="303" t="s">
        <v>243</v>
      </c>
      <c r="E28" s="304"/>
    </row>
    <row r="29" spans="1:5" x14ac:dyDescent="0.25">
      <c r="A29" s="300" t="s">
        <v>244</v>
      </c>
      <c r="B29" s="300"/>
      <c r="C29" s="300"/>
      <c r="D29" s="300"/>
      <c r="E29" s="301">
        <f t="shared" ref="E29" si="4">SUM(E30:E37)</f>
        <v>11760</v>
      </c>
    </row>
    <row r="30" spans="1:5" x14ac:dyDescent="0.25">
      <c r="A30" s="306"/>
      <c r="B30" s="306"/>
      <c r="C30" s="302" t="s">
        <v>245</v>
      </c>
      <c r="D30" s="303" t="s">
        <v>230</v>
      </c>
      <c r="E30" s="307"/>
    </row>
    <row r="31" spans="1:5" x14ac:dyDescent="0.25">
      <c r="A31" s="306"/>
      <c r="B31" s="306"/>
      <c r="C31" s="302" t="s">
        <v>225</v>
      </c>
      <c r="D31" s="303" t="s">
        <v>231</v>
      </c>
      <c r="E31" s="307"/>
    </row>
    <row r="32" spans="1:5" x14ac:dyDescent="0.25">
      <c r="A32" s="306"/>
      <c r="B32" s="306"/>
      <c r="C32" s="302" t="s">
        <v>232</v>
      </c>
      <c r="D32" s="303" t="s">
        <v>233</v>
      </c>
      <c r="E32" s="304">
        <v>8483</v>
      </c>
    </row>
    <row r="33" spans="1:5" x14ac:dyDescent="0.25">
      <c r="A33" s="306"/>
      <c r="B33" s="306"/>
      <c r="C33" s="302" t="s">
        <v>234</v>
      </c>
      <c r="D33" s="303" t="s">
        <v>235</v>
      </c>
      <c r="E33" s="304">
        <v>3277</v>
      </c>
    </row>
    <row r="34" spans="1:5" x14ac:dyDescent="0.25">
      <c r="A34" s="306"/>
      <c r="B34" s="306"/>
      <c r="C34" s="302" t="s">
        <v>236</v>
      </c>
      <c r="D34" s="303" t="s">
        <v>237</v>
      </c>
      <c r="E34" s="304"/>
    </row>
    <row r="35" spans="1:5" x14ac:dyDescent="0.25">
      <c r="A35" s="306"/>
      <c r="B35" s="306"/>
      <c r="C35" s="302" t="s">
        <v>238</v>
      </c>
      <c r="D35" s="303" t="s">
        <v>246</v>
      </c>
      <c r="E35" s="307"/>
    </row>
    <row r="36" spans="1:5" ht="47.25" x14ac:dyDescent="0.25">
      <c r="A36" s="306"/>
      <c r="B36" s="306"/>
      <c r="C36" s="302" t="s">
        <v>240</v>
      </c>
      <c r="D36" s="305" t="s">
        <v>241</v>
      </c>
      <c r="E36" s="307"/>
    </row>
    <row r="37" spans="1:5" x14ac:dyDescent="0.25">
      <c r="A37" s="306"/>
      <c r="B37" s="306"/>
      <c r="C37" s="302" t="s">
        <v>242</v>
      </c>
      <c r="D37" s="303" t="s">
        <v>243</v>
      </c>
      <c r="E37" s="307"/>
    </row>
  </sheetData>
  <mergeCells count="5">
    <mergeCell ref="A2:E2"/>
    <mergeCell ref="A4:E4"/>
    <mergeCell ref="A6:D6"/>
    <mergeCell ref="A1:E1"/>
    <mergeCell ref="A19:D19"/>
  </mergeCells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111"/>
  <sheetViews>
    <sheetView tabSelected="1" zoomScaleNormal="100" workbookViewId="0">
      <selection activeCell="A35" sqref="A35"/>
    </sheetView>
  </sheetViews>
  <sheetFormatPr defaultColWidth="9.140625" defaultRowHeight="15.75" x14ac:dyDescent="0.25"/>
  <cols>
    <col min="1" max="1" width="12.42578125" style="168" customWidth="1"/>
    <col min="2" max="2" width="52.28515625" style="168" customWidth="1"/>
    <col min="3" max="3" width="11.42578125" style="168" bestFit="1" customWidth="1"/>
    <col min="4" max="5" width="15.140625" style="150" customWidth="1"/>
    <col min="6" max="7" width="10.7109375" style="150" bestFit="1" customWidth="1"/>
    <col min="8" max="8" width="10.28515625" style="150" bestFit="1" customWidth="1"/>
    <col min="9" max="9" width="11.85546875" style="150" bestFit="1" customWidth="1"/>
    <col min="10" max="10" width="15.42578125" style="150" customWidth="1"/>
    <col min="11" max="11" width="9.140625" style="150" customWidth="1"/>
    <col min="12" max="16384" width="9.140625" style="150"/>
  </cols>
  <sheetData>
    <row r="1" spans="1:6" ht="15.75" customHeight="1" x14ac:dyDescent="0.25">
      <c r="A1" s="321" t="s">
        <v>276</v>
      </c>
      <c r="B1" s="321"/>
      <c r="C1" s="321"/>
      <c r="D1" s="137"/>
      <c r="E1" s="137"/>
      <c r="F1" s="137"/>
    </row>
    <row r="2" spans="1:6" s="145" customFormat="1" ht="15.75" customHeight="1" x14ac:dyDescent="0.25">
      <c r="A2" s="321" t="s">
        <v>57</v>
      </c>
      <c r="B2" s="321"/>
      <c r="C2" s="321"/>
    </row>
    <row r="3" spans="1:6" s="156" customFormat="1" x14ac:dyDescent="0.25">
      <c r="A3" s="158"/>
      <c r="B3" s="158"/>
      <c r="C3" s="159"/>
      <c r="D3" s="160"/>
      <c r="E3" s="160"/>
    </row>
    <row r="4" spans="1:6" s="156" customFormat="1" ht="31.5" x14ac:dyDescent="0.25">
      <c r="A4" s="264" t="s">
        <v>50</v>
      </c>
      <c r="B4" s="264" t="s">
        <v>51</v>
      </c>
      <c r="C4" s="265" t="s">
        <v>273</v>
      </c>
      <c r="D4" s="160"/>
      <c r="E4" s="160"/>
    </row>
    <row r="5" spans="1:6" s="171" customFormat="1" ht="11.25" x14ac:dyDescent="0.2">
      <c r="A5" s="346">
        <v>1</v>
      </c>
      <c r="B5" s="346"/>
      <c r="C5" s="266">
        <v>3</v>
      </c>
      <c r="D5" s="170"/>
      <c r="E5" s="170"/>
    </row>
    <row r="6" spans="1:6" s="156" customFormat="1" x14ac:dyDescent="0.25">
      <c r="A6" s="267" t="s">
        <v>252</v>
      </c>
      <c r="B6" s="268" t="s">
        <v>253</v>
      </c>
      <c r="C6" s="269">
        <f>SUM(C7,C94)</f>
        <v>533465.96</v>
      </c>
      <c r="D6" s="160"/>
      <c r="E6" s="160"/>
    </row>
    <row r="7" spans="1:6" s="156" customFormat="1" x14ac:dyDescent="0.25">
      <c r="A7" s="267" t="s">
        <v>251</v>
      </c>
      <c r="B7" s="270" t="s">
        <v>254</v>
      </c>
      <c r="C7" s="269">
        <f>SUM(C8,C47,C60,C75,C85)</f>
        <v>499929.96</v>
      </c>
      <c r="D7" s="160"/>
      <c r="E7" s="160"/>
    </row>
    <row r="8" spans="1:6" s="162" customFormat="1" ht="15" customHeight="1" x14ac:dyDescent="0.25">
      <c r="A8" s="271">
        <v>11</v>
      </c>
      <c r="B8" s="271" t="s">
        <v>41</v>
      </c>
      <c r="C8" s="272">
        <f>SUM(C9)</f>
        <v>466590</v>
      </c>
      <c r="D8" s="160"/>
      <c r="E8" s="161"/>
    </row>
    <row r="9" spans="1:6" s="163" customFormat="1" x14ac:dyDescent="0.2">
      <c r="A9" s="273">
        <v>3</v>
      </c>
      <c r="B9" s="274" t="s">
        <v>44</v>
      </c>
      <c r="C9" s="275">
        <f>SUM(C10,C18,C44)</f>
        <v>466590</v>
      </c>
      <c r="D9" s="160"/>
    </row>
    <row r="10" spans="1:6" s="156" customFormat="1" ht="14.25" customHeight="1" x14ac:dyDescent="0.25">
      <c r="A10" s="276">
        <v>31</v>
      </c>
      <c r="B10" s="277" t="s">
        <v>15</v>
      </c>
      <c r="C10" s="278">
        <f>SUM(C11,C14,C16)</f>
        <v>381850</v>
      </c>
      <c r="D10" s="160"/>
      <c r="E10" s="160"/>
    </row>
    <row r="11" spans="1:6" s="164" customFormat="1" ht="14.25" customHeight="1" x14ac:dyDescent="0.25">
      <c r="A11" s="258">
        <v>311</v>
      </c>
      <c r="B11" s="279" t="s">
        <v>104</v>
      </c>
      <c r="C11" s="280">
        <f>SUM(C12:C13)</f>
        <v>318241</v>
      </c>
      <c r="D11" s="160"/>
      <c r="E11" s="165"/>
    </row>
    <row r="12" spans="1:6" ht="14.25" customHeight="1" x14ac:dyDescent="0.25">
      <c r="A12" s="259">
        <v>3111</v>
      </c>
      <c r="B12" s="281" t="s">
        <v>174</v>
      </c>
      <c r="C12" s="282">
        <v>318100</v>
      </c>
      <c r="D12" s="160"/>
      <c r="E12" s="169"/>
    </row>
    <row r="13" spans="1:6" ht="14.25" customHeight="1" x14ac:dyDescent="0.25">
      <c r="A13" s="259">
        <v>3114</v>
      </c>
      <c r="B13" s="281" t="s">
        <v>257</v>
      </c>
      <c r="C13" s="282">
        <v>141</v>
      </c>
      <c r="D13" s="160"/>
      <c r="E13" s="169"/>
    </row>
    <row r="14" spans="1:6" s="164" customFormat="1" ht="14.25" customHeight="1" x14ac:dyDescent="0.25">
      <c r="A14" s="258">
        <v>312</v>
      </c>
      <c r="B14" s="279" t="s">
        <v>258</v>
      </c>
      <c r="C14" s="280">
        <f>SUM(C15)</f>
        <v>14000</v>
      </c>
      <c r="D14" s="160"/>
      <c r="E14" s="165"/>
    </row>
    <row r="15" spans="1:6" ht="14.25" customHeight="1" x14ac:dyDescent="0.25">
      <c r="A15" s="259">
        <v>3121</v>
      </c>
      <c r="B15" s="281" t="s">
        <v>258</v>
      </c>
      <c r="C15" s="282">
        <v>14000</v>
      </c>
      <c r="D15" s="160"/>
      <c r="E15" s="169"/>
    </row>
    <row r="16" spans="1:6" s="164" customFormat="1" ht="14.25" customHeight="1" x14ac:dyDescent="0.25">
      <c r="A16" s="258">
        <v>313</v>
      </c>
      <c r="B16" s="279" t="s">
        <v>105</v>
      </c>
      <c r="C16" s="275">
        <f>SUM(C17:C17)</f>
        <v>49609</v>
      </c>
      <c r="D16" s="160"/>
      <c r="E16" s="165"/>
    </row>
    <row r="17" spans="1:5" ht="14.25" customHeight="1" x14ac:dyDescent="0.25">
      <c r="A17" s="259">
        <v>3132</v>
      </c>
      <c r="B17" s="281" t="s">
        <v>175</v>
      </c>
      <c r="C17" s="282">
        <v>49609</v>
      </c>
      <c r="D17" s="160"/>
      <c r="E17" s="169"/>
    </row>
    <row r="18" spans="1:5" s="156" customFormat="1" ht="14.25" customHeight="1" x14ac:dyDescent="0.25">
      <c r="A18" s="276">
        <v>32</v>
      </c>
      <c r="B18" s="277" t="s">
        <v>16</v>
      </c>
      <c r="C18" s="283">
        <f>SUM(C19,C24,C29,C39)</f>
        <v>83990</v>
      </c>
      <c r="D18" s="160"/>
      <c r="E18" s="160"/>
    </row>
    <row r="19" spans="1:5" s="164" customFormat="1" ht="14.25" customHeight="1" x14ac:dyDescent="0.25">
      <c r="A19" s="258">
        <v>321</v>
      </c>
      <c r="B19" s="279" t="s">
        <v>111</v>
      </c>
      <c r="C19" s="275">
        <f>SUM(C20:C23)</f>
        <v>10675</v>
      </c>
      <c r="D19" s="160"/>
      <c r="E19" s="165"/>
    </row>
    <row r="20" spans="1:5" x14ac:dyDescent="0.25">
      <c r="A20" s="259" t="s">
        <v>176</v>
      </c>
      <c r="B20" s="281" t="s">
        <v>177</v>
      </c>
      <c r="C20" s="282">
        <v>3150</v>
      </c>
      <c r="D20" s="160"/>
      <c r="E20" s="169"/>
    </row>
    <row r="21" spans="1:5" x14ac:dyDescent="0.25">
      <c r="A21" s="259" t="s">
        <v>178</v>
      </c>
      <c r="B21" s="281" t="s">
        <v>119</v>
      </c>
      <c r="C21" s="282">
        <v>5675</v>
      </c>
      <c r="D21" s="160"/>
      <c r="E21" s="169"/>
    </row>
    <row r="22" spans="1:5" x14ac:dyDescent="0.25">
      <c r="A22" s="259">
        <v>3213</v>
      </c>
      <c r="B22" s="281" t="s">
        <v>120</v>
      </c>
      <c r="C22" s="282">
        <v>1550</v>
      </c>
      <c r="D22" s="160"/>
      <c r="E22" s="169"/>
    </row>
    <row r="23" spans="1:5" x14ac:dyDescent="0.25">
      <c r="A23" s="259">
        <v>3214</v>
      </c>
      <c r="B23" s="281" t="s">
        <v>274</v>
      </c>
      <c r="C23" s="282">
        <v>300</v>
      </c>
      <c r="D23" s="160"/>
      <c r="E23" s="169"/>
    </row>
    <row r="24" spans="1:5" s="164" customFormat="1" ht="15.75" customHeight="1" x14ac:dyDescent="0.25">
      <c r="A24" s="286">
        <v>322</v>
      </c>
      <c r="B24" s="274" t="s">
        <v>112</v>
      </c>
      <c r="C24" s="243">
        <f>SUM(C25:C28)</f>
        <v>24853</v>
      </c>
      <c r="D24" s="160"/>
      <c r="E24" s="165"/>
    </row>
    <row r="25" spans="1:5" ht="15.75" customHeight="1" x14ac:dyDescent="0.25">
      <c r="A25" s="287" t="s">
        <v>179</v>
      </c>
      <c r="B25" s="288" t="s">
        <v>126</v>
      </c>
      <c r="C25" s="282">
        <v>3500</v>
      </c>
      <c r="D25" s="160"/>
    </row>
    <row r="26" spans="1:5" ht="15.75" customHeight="1" x14ac:dyDescent="0.25">
      <c r="A26" s="287" t="s">
        <v>180</v>
      </c>
      <c r="B26" s="288" t="s">
        <v>181</v>
      </c>
      <c r="C26" s="282">
        <v>20553</v>
      </c>
      <c r="D26" s="160"/>
    </row>
    <row r="27" spans="1:5" ht="15.75" customHeight="1" x14ac:dyDescent="0.25">
      <c r="A27" s="287" t="s">
        <v>182</v>
      </c>
      <c r="B27" s="288" t="s">
        <v>183</v>
      </c>
      <c r="C27" s="282">
        <v>300</v>
      </c>
      <c r="D27" s="160"/>
    </row>
    <row r="28" spans="1:5" ht="15.75" customHeight="1" x14ac:dyDescent="0.25">
      <c r="A28" s="287">
        <v>3225</v>
      </c>
      <c r="B28" s="288" t="s">
        <v>121</v>
      </c>
      <c r="C28" s="282">
        <v>500</v>
      </c>
      <c r="D28" s="160"/>
    </row>
    <row r="29" spans="1:5" s="164" customFormat="1" ht="15.75" customHeight="1" x14ac:dyDescent="0.25">
      <c r="A29" s="258">
        <v>323</v>
      </c>
      <c r="B29" s="279" t="s">
        <v>98</v>
      </c>
      <c r="C29" s="275">
        <f>SUM(C30:C38)</f>
        <v>47149</v>
      </c>
      <c r="D29" s="160"/>
      <c r="E29" s="165"/>
    </row>
    <row r="30" spans="1:5" x14ac:dyDescent="0.25">
      <c r="A30" s="259" t="s">
        <v>184</v>
      </c>
      <c r="B30" s="281" t="s">
        <v>185</v>
      </c>
      <c r="C30" s="282">
        <v>2890</v>
      </c>
      <c r="D30" s="160"/>
      <c r="E30" s="169"/>
    </row>
    <row r="31" spans="1:5" x14ac:dyDescent="0.25">
      <c r="A31" s="259" t="s">
        <v>186</v>
      </c>
      <c r="B31" s="281" t="s">
        <v>187</v>
      </c>
      <c r="C31" s="282">
        <v>8200</v>
      </c>
      <c r="D31" s="160"/>
      <c r="E31" s="169"/>
    </row>
    <row r="32" spans="1:5" x14ac:dyDescent="0.25">
      <c r="A32" s="259">
        <v>3233</v>
      </c>
      <c r="B32" s="281" t="s">
        <v>262</v>
      </c>
      <c r="C32" s="282">
        <v>400</v>
      </c>
      <c r="D32" s="160"/>
      <c r="E32" s="169"/>
    </row>
    <row r="33" spans="1:5" x14ac:dyDescent="0.25">
      <c r="A33" s="259">
        <v>3234</v>
      </c>
      <c r="B33" s="281" t="s">
        <v>188</v>
      </c>
      <c r="C33" s="282">
        <v>1400</v>
      </c>
      <c r="D33" s="160"/>
      <c r="E33" s="169"/>
    </row>
    <row r="34" spans="1:5" x14ac:dyDescent="0.25">
      <c r="A34" s="259">
        <v>3235</v>
      </c>
      <c r="B34" s="281" t="s">
        <v>131</v>
      </c>
      <c r="C34" s="282">
        <v>15569</v>
      </c>
      <c r="D34" s="160"/>
      <c r="E34" s="169"/>
    </row>
    <row r="35" spans="1:5" x14ac:dyDescent="0.25">
      <c r="A35" s="259">
        <v>3236</v>
      </c>
      <c r="B35" s="281" t="s">
        <v>275</v>
      </c>
      <c r="C35" s="282">
        <v>1440</v>
      </c>
      <c r="D35" s="160"/>
      <c r="E35" s="169"/>
    </row>
    <row r="36" spans="1:5" x14ac:dyDescent="0.25">
      <c r="A36" s="259">
        <v>3237</v>
      </c>
      <c r="B36" s="281" t="s">
        <v>129</v>
      </c>
      <c r="C36" s="282">
        <v>1500</v>
      </c>
      <c r="D36" s="160"/>
      <c r="E36" s="169"/>
    </row>
    <row r="37" spans="1:5" x14ac:dyDescent="0.25">
      <c r="A37" s="259" t="s">
        <v>189</v>
      </c>
      <c r="B37" s="281" t="s">
        <v>190</v>
      </c>
      <c r="C37" s="282">
        <v>8450</v>
      </c>
      <c r="D37" s="160"/>
      <c r="E37" s="169"/>
    </row>
    <row r="38" spans="1:5" x14ac:dyDescent="0.25">
      <c r="A38" s="259" t="s">
        <v>191</v>
      </c>
      <c r="B38" s="281" t="s">
        <v>130</v>
      </c>
      <c r="C38" s="282">
        <v>7300</v>
      </c>
      <c r="D38" s="160"/>
      <c r="E38" s="169"/>
    </row>
    <row r="39" spans="1:5" s="164" customFormat="1" ht="15.75" customHeight="1" x14ac:dyDescent="0.25">
      <c r="A39" s="258">
        <v>329</v>
      </c>
      <c r="B39" s="279" t="s">
        <v>113</v>
      </c>
      <c r="C39" s="275">
        <f>SUM(C40:C43)</f>
        <v>1313</v>
      </c>
      <c r="D39" s="160"/>
      <c r="E39" s="165"/>
    </row>
    <row r="40" spans="1:5" x14ac:dyDescent="0.25">
      <c r="A40" s="259">
        <v>3292</v>
      </c>
      <c r="B40" s="281" t="s">
        <v>259</v>
      </c>
      <c r="C40" s="282">
        <v>753</v>
      </c>
      <c r="D40" s="160"/>
      <c r="E40" s="169"/>
    </row>
    <row r="41" spans="1:5" x14ac:dyDescent="0.25">
      <c r="A41" s="259" t="s">
        <v>192</v>
      </c>
      <c r="B41" s="281" t="s">
        <v>193</v>
      </c>
      <c r="C41" s="282">
        <v>300</v>
      </c>
      <c r="D41" s="160"/>
      <c r="E41" s="169"/>
    </row>
    <row r="42" spans="1:5" x14ac:dyDescent="0.25">
      <c r="A42" s="259">
        <v>3294</v>
      </c>
      <c r="B42" s="281" t="s">
        <v>263</v>
      </c>
      <c r="C42" s="282">
        <v>60</v>
      </c>
      <c r="D42" s="160"/>
      <c r="E42" s="169"/>
    </row>
    <row r="43" spans="1:5" x14ac:dyDescent="0.25">
      <c r="A43" s="259" t="s">
        <v>194</v>
      </c>
      <c r="B43" s="281" t="s">
        <v>113</v>
      </c>
      <c r="C43" s="282">
        <v>200</v>
      </c>
      <c r="D43" s="160"/>
      <c r="E43" s="169"/>
    </row>
    <row r="44" spans="1:5" s="156" customFormat="1" ht="15.75" customHeight="1" x14ac:dyDescent="0.25">
      <c r="A44" s="276">
        <v>34</v>
      </c>
      <c r="B44" s="277" t="s">
        <v>19</v>
      </c>
      <c r="C44" s="283">
        <f>SUM(C45)</f>
        <v>750</v>
      </c>
      <c r="D44" s="160"/>
      <c r="E44" s="160"/>
    </row>
    <row r="45" spans="1:5" s="164" customFormat="1" ht="15.75" customHeight="1" x14ac:dyDescent="0.25">
      <c r="A45" s="258">
        <v>343</v>
      </c>
      <c r="B45" s="279" t="s">
        <v>115</v>
      </c>
      <c r="C45" s="275">
        <f>SUM(C46)</f>
        <v>750</v>
      </c>
      <c r="D45" s="160"/>
      <c r="E45" s="165"/>
    </row>
    <row r="46" spans="1:5" x14ac:dyDescent="0.25">
      <c r="A46" s="259" t="s">
        <v>195</v>
      </c>
      <c r="B46" s="281" t="s">
        <v>196</v>
      </c>
      <c r="C46" s="282">
        <v>750</v>
      </c>
      <c r="D46" s="160"/>
      <c r="E46" s="169"/>
    </row>
    <row r="47" spans="1:5" s="164" customFormat="1" x14ac:dyDescent="0.25">
      <c r="A47" s="271">
        <v>31</v>
      </c>
      <c r="B47" s="271" t="s">
        <v>53</v>
      </c>
      <c r="C47" s="272">
        <f t="shared" ref="C47" si="0">SUM(C48)</f>
        <v>7096.7699999999995</v>
      </c>
      <c r="D47" s="160"/>
      <c r="E47" s="165"/>
    </row>
    <row r="48" spans="1:5" s="164" customFormat="1" x14ac:dyDescent="0.25">
      <c r="A48" s="273">
        <v>3</v>
      </c>
      <c r="B48" s="274" t="s">
        <v>44</v>
      </c>
      <c r="C48" s="243">
        <f>SUM(C49)</f>
        <v>7096.7699999999995</v>
      </c>
      <c r="D48" s="160"/>
      <c r="E48" s="165"/>
    </row>
    <row r="49" spans="1:5" s="156" customFormat="1" ht="15.75" customHeight="1" x14ac:dyDescent="0.25">
      <c r="A49" s="276">
        <v>32</v>
      </c>
      <c r="B49" s="277" t="s">
        <v>16</v>
      </c>
      <c r="C49" s="283">
        <f>SUM(C55,C50,C53)</f>
        <v>7096.7699999999995</v>
      </c>
      <c r="D49" s="160"/>
      <c r="E49" s="160"/>
    </row>
    <row r="50" spans="1:5" s="156" customFormat="1" ht="15.75" customHeight="1" x14ac:dyDescent="0.25">
      <c r="A50" s="276">
        <v>321</v>
      </c>
      <c r="B50" s="277" t="s">
        <v>111</v>
      </c>
      <c r="C50" s="283">
        <f>SUM(C51:C52)</f>
        <v>2212.33</v>
      </c>
      <c r="D50" s="160"/>
      <c r="E50" s="160"/>
    </row>
    <row r="51" spans="1:5" x14ac:dyDescent="0.25">
      <c r="A51" s="259" t="s">
        <v>277</v>
      </c>
      <c r="B51" s="281" t="s">
        <v>258</v>
      </c>
      <c r="C51" s="282">
        <v>2011.03</v>
      </c>
      <c r="D51" s="160"/>
      <c r="E51" s="169"/>
    </row>
    <row r="52" spans="1:5" x14ac:dyDescent="0.25">
      <c r="A52" s="259" t="s">
        <v>176</v>
      </c>
      <c r="B52" s="281" t="s">
        <v>177</v>
      </c>
      <c r="C52" s="282">
        <v>201.3</v>
      </c>
      <c r="D52" s="160"/>
      <c r="E52" s="169"/>
    </row>
    <row r="53" spans="1:5" s="156" customFormat="1" ht="15.75" customHeight="1" x14ac:dyDescent="0.25">
      <c r="A53" s="276">
        <v>322</v>
      </c>
      <c r="B53" s="277" t="s">
        <v>112</v>
      </c>
      <c r="C53" s="283">
        <f>SUM(C54)</f>
        <v>242.61</v>
      </c>
      <c r="D53" s="160"/>
      <c r="E53" s="160"/>
    </row>
    <row r="54" spans="1:5" x14ac:dyDescent="0.25">
      <c r="A54" s="259" t="s">
        <v>179</v>
      </c>
      <c r="B54" s="281" t="s">
        <v>126</v>
      </c>
      <c r="C54" s="282">
        <v>242.61</v>
      </c>
      <c r="D54" s="160"/>
      <c r="E54" s="169"/>
    </row>
    <row r="55" spans="1:5" s="164" customFormat="1" ht="14.25" customHeight="1" x14ac:dyDescent="0.25">
      <c r="A55" s="258">
        <v>323</v>
      </c>
      <c r="B55" s="279" t="s">
        <v>98</v>
      </c>
      <c r="C55" s="280">
        <f>SUM(C56:C59)</f>
        <v>4641.83</v>
      </c>
      <c r="D55" s="160"/>
      <c r="E55" s="165"/>
    </row>
    <row r="56" spans="1:5" x14ac:dyDescent="0.25">
      <c r="A56" s="259" t="s">
        <v>184</v>
      </c>
      <c r="B56" s="281" t="s">
        <v>185</v>
      </c>
      <c r="C56" s="282">
        <v>41</v>
      </c>
      <c r="D56" s="160"/>
      <c r="E56" s="169"/>
    </row>
    <row r="57" spans="1:5" ht="14.25" customHeight="1" x14ac:dyDescent="0.25">
      <c r="A57" s="259" t="s">
        <v>186</v>
      </c>
      <c r="B57" s="281" t="s">
        <v>187</v>
      </c>
      <c r="C57" s="282">
        <v>2000</v>
      </c>
      <c r="D57" s="160"/>
      <c r="E57" s="169"/>
    </row>
    <row r="58" spans="1:5" ht="14.25" customHeight="1" x14ac:dyDescent="0.25">
      <c r="A58" s="259" t="s">
        <v>272</v>
      </c>
      <c r="B58" s="281" t="s">
        <v>129</v>
      </c>
      <c r="C58" s="282">
        <v>600.83000000000004</v>
      </c>
      <c r="D58" s="160"/>
      <c r="E58" s="169"/>
    </row>
    <row r="59" spans="1:5" ht="14.25" customHeight="1" x14ac:dyDescent="0.25">
      <c r="A59" s="259" t="s">
        <v>191</v>
      </c>
      <c r="B59" s="281" t="s">
        <v>130</v>
      </c>
      <c r="C59" s="282">
        <v>2000</v>
      </c>
      <c r="D59" s="160"/>
      <c r="E59" s="169"/>
    </row>
    <row r="60" spans="1:5" s="164" customFormat="1" x14ac:dyDescent="0.25">
      <c r="A60" s="271">
        <v>43</v>
      </c>
      <c r="B60" s="271" t="s">
        <v>260</v>
      </c>
      <c r="C60" s="243">
        <f>SUM(C61,C71)</f>
        <v>9925.66</v>
      </c>
      <c r="D60" s="160"/>
      <c r="E60" s="165"/>
    </row>
    <row r="61" spans="1:5" s="164" customFormat="1" x14ac:dyDescent="0.25">
      <c r="A61" s="273">
        <v>3</v>
      </c>
      <c r="B61" s="274" t="s">
        <v>44</v>
      </c>
      <c r="C61" s="243">
        <f>SUM(C62,C65)</f>
        <v>9300</v>
      </c>
      <c r="D61" s="160"/>
      <c r="E61" s="165"/>
    </row>
    <row r="62" spans="1:5" s="164" customFormat="1" x14ac:dyDescent="0.25">
      <c r="A62" s="276">
        <v>31</v>
      </c>
      <c r="B62" s="277" t="s">
        <v>15</v>
      </c>
      <c r="C62" s="243">
        <f>SUM(C63)</f>
        <v>6500</v>
      </c>
      <c r="D62" s="160"/>
      <c r="E62" s="165"/>
    </row>
    <row r="63" spans="1:5" s="164" customFormat="1" x14ac:dyDescent="0.25">
      <c r="A63" s="258">
        <v>311</v>
      </c>
      <c r="B63" s="279" t="s">
        <v>104</v>
      </c>
      <c r="C63" s="243">
        <f>SUM(C64)</f>
        <v>6500</v>
      </c>
      <c r="D63" s="160"/>
      <c r="E63" s="165"/>
    </row>
    <row r="64" spans="1:5" x14ac:dyDescent="0.25">
      <c r="A64" s="259">
        <v>3111</v>
      </c>
      <c r="B64" s="281" t="s">
        <v>174</v>
      </c>
      <c r="C64" s="282">
        <v>6500</v>
      </c>
      <c r="D64" s="160"/>
      <c r="E64" s="169"/>
    </row>
    <row r="65" spans="1:5" s="156" customFormat="1" ht="15.75" customHeight="1" x14ac:dyDescent="0.25">
      <c r="A65" s="276">
        <v>32</v>
      </c>
      <c r="B65" s="277" t="s">
        <v>16</v>
      </c>
      <c r="C65" s="283">
        <f>SUM(C66,C68)</f>
        <v>2800</v>
      </c>
      <c r="D65" s="160"/>
      <c r="E65" s="160"/>
    </row>
    <row r="66" spans="1:5" s="156" customFormat="1" ht="15.75" customHeight="1" x14ac:dyDescent="0.25">
      <c r="A66" s="258">
        <v>321</v>
      </c>
      <c r="B66" s="279" t="s">
        <v>111</v>
      </c>
      <c r="C66" s="283">
        <f>SUM(C67)</f>
        <v>100</v>
      </c>
      <c r="D66" s="160"/>
      <c r="E66" s="160"/>
    </row>
    <row r="67" spans="1:5" x14ac:dyDescent="0.25">
      <c r="A67" s="259" t="s">
        <v>176</v>
      </c>
      <c r="B67" s="281" t="s">
        <v>177</v>
      </c>
      <c r="C67" s="282">
        <v>100</v>
      </c>
      <c r="D67" s="160"/>
      <c r="E67" s="169"/>
    </row>
    <row r="68" spans="1:5" s="164" customFormat="1" ht="15.75" customHeight="1" x14ac:dyDescent="0.25">
      <c r="A68" s="258">
        <v>323</v>
      </c>
      <c r="B68" s="279" t="s">
        <v>98</v>
      </c>
      <c r="C68" s="275">
        <f>SUM(C69:C70)</f>
        <v>2700</v>
      </c>
      <c r="D68" s="160"/>
      <c r="E68" s="165"/>
    </row>
    <row r="69" spans="1:5" x14ac:dyDescent="0.25">
      <c r="A69" s="259" t="s">
        <v>186</v>
      </c>
      <c r="B69" s="281" t="s">
        <v>187</v>
      </c>
      <c r="C69" s="282">
        <v>1000</v>
      </c>
      <c r="D69" s="160"/>
      <c r="E69" s="169"/>
    </row>
    <row r="70" spans="1:5" x14ac:dyDescent="0.25">
      <c r="A70" s="259" t="s">
        <v>191</v>
      </c>
      <c r="B70" s="281" t="s">
        <v>130</v>
      </c>
      <c r="C70" s="282">
        <v>1700</v>
      </c>
      <c r="D70" s="160"/>
      <c r="E70" s="169"/>
    </row>
    <row r="71" spans="1:5" s="164" customFormat="1" x14ac:dyDescent="0.25">
      <c r="A71" s="273">
        <v>4</v>
      </c>
      <c r="B71" s="274" t="s">
        <v>20</v>
      </c>
      <c r="C71" s="243">
        <f>SUM(C72)</f>
        <v>625.66</v>
      </c>
      <c r="D71" s="160"/>
      <c r="E71" s="165"/>
    </row>
    <row r="72" spans="1:5" s="164" customFormat="1" x14ac:dyDescent="0.25">
      <c r="A72" s="276">
        <v>42</v>
      </c>
      <c r="B72" s="277" t="s">
        <v>21</v>
      </c>
      <c r="C72" s="243">
        <f>SUM(C73)</f>
        <v>625.66</v>
      </c>
      <c r="D72" s="160"/>
      <c r="E72" s="165"/>
    </row>
    <row r="73" spans="1:5" s="164" customFormat="1" x14ac:dyDescent="0.25">
      <c r="A73" s="258">
        <v>422</v>
      </c>
      <c r="B73" s="279" t="s">
        <v>101</v>
      </c>
      <c r="C73" s="243">
        <f>SUM(C74)</f>
        <v>625.66</v>
      </c>
      <c r="D73" s="160"/>
      <c r="E73" s="165"/>
    </row>
    <row r="74" spans="1:5" x14ac:dyDescent="0.25">
      <c r="A74" s="259" t="s">
        <v>198</v>
      </c>
      <c r="B74" s="281" t="s">
        <v>199</v>
      </c>
      <c r="C74" s="282">
        <v>625.66</v>
      </c>
      <c r="D74" s="160"/>
      <c r="E74" s="169"/>
    </row>
    <row r="75" spans="1:5" s="164" customFormat="1" x14ac:dyDescent="0.25">
      <c r="A75" s="271" t="s">
        <v>278</v>
      </c>
      <c r="B75" s="271" t="s">
        <v>279</v>
      </c>
      <c r="C75" s="243">
        <f>SUM(C76)</f>
        <v>15417.53</v>
      </c>
      <c r="D75" s="160"/>
      <c r="E75" s="165"/>
    </row>
    <row r="76" spans="1:5" x14ac:dyDescent="0.25">
      <c r="A76" s="273">
        <v>3</v>
      </c>
      <c r="B76" s="274" t="s">
        <v>44</v>
      </c>
      <c r="C76" s="243">
        <f>SUM(C77,C82)</f>
        <v>15417.53</v>
      </c>
      <c r="D76" s="160"/>
      <c r="E76" s="169"/>
    </row>
    <row r="77" spans="1:5" s="164" customFormat="1" x14ac:dyDescent="0.25">
      <c r="A77" s="276">
        <v>31</v>
      </c>
      <c r="B77" s="277" t="s">
        <v>15</v>
      </c>
      <c r="C77" s="243">
        <f>SUM(C78,C80)</f>
        <v>15408.37</v>
      </c>
      <c r="D77" s="160"/>
      <c r="E77" s="165"/>
    </row>
    <row r="78" spans="1:5" s="164" customFormat="1" x14ac:dyDescent="0.25">
      <c r="A78" s="258">
        <v>311</v>
      </c>
      <c r="B78" s="279" t="s">
        <v>104</v>
      </c>
      <c r="C78" s="243">
        <f>SUM(C79)</f>
        <v>15408.37</v>
      </c>
      <c r="D78" s="160"/>
      <c r="E78" s="165"/>
    </row>
    <row r="79" spans="1:5" x14ac:dyDescent="0.25">
      <c r="A79" s="259">
        <v>3111</v>
      </c>
      <c r="B79" s="281" t="s">
        <v>174</v>
      </c>
      <c r="C79" s="282">
        <v>15408.37</v>
      </c>
      <c r="D79" s="160"/>
      <c r="E79" s="169"/>
    </row>
    <row r="80" spans="1:5" s="164" customFormat="1" x14ac:dyDescent="0.25">
      <c r="A80" s="258">
        <v>312</v>
      </c>
      <c r="B80" s="279" t="s">
        <v>258</v>
      </c>
      <c r="C80" s="243">
        <f>SUM(C81)</f>
        <v>0</v>
      </c>
      <c r="D80" s="160"/>
      <c r="E80" s="165"/>
    </row>
    <row r="81" spans="1:5" x14ac:dyDescent="0.25">
      <c r="A81" s="259">
        <v>3121</v>
      </c>
      <c r="B81" s="281" t="s">
        <v>258</v>
      </c>
      <c r="C81" s="282">
        <v>0</v>
      </c>
      <c r="D81" s="160"/>
      <c r="E81" s="169"/>
    </row>
    <row r="82" spans="1:5" x14ac:dyDescent="0.25">
      <c r="A82" s="276">
        <v>32</v>
      </c>
      <c r="B82" s="277" t="s">
        <v>16</v>
      </c>
      <c r="C82" s="243">
        <f>SUM(C83)</f>
        <v>9.16</v>
      </c>
      <c r="D82" s="160"/>
      <c r="E82" s="169"/>
    </row>
    <row r="83" spans="1:5" x14ac:dyDescent="0.25">
      <c r="A83" s="258">
        <v>321</v>
      </c>
      <c r="B83" s="279" t="s">
        <v>111</v>
      </c>
      <c r="C83" s="243">
        <f>SUM(C84)</f>
        <v>9.16</v>
      </c>
      <c r="D83" s="160"/>
      <c r="E83" s="169"/>
    </row>
    <row r="84" spans="1:5" x14ac:dyDescent="0.25">
      <c r="A84" s="259" t="s">
        <v>178</v>
      </c>
      <c r="B84" s="281" t="s">
        <v>119</v>
      </c>
      <c r="C84" s="282">
        <v>9.16</v>
      </c>
      <c r="D84" s="160"/>
      <c r="E84" s="169"/>
    </row>
    <row r="85" spans="1:5" s="164" customFormat="1" x14ac:dyDescent="0.25">
      <c r="A85" s="271" t="s">
        <v>38</v>
      </c>
      <c r="B85" s="271" t="s">
        <v>56</v>
      </c>
      <c r="C85" s="243">
        <f>SUM(C86)</f>
        <v>900</v>
      </c>
      <c r="D85" s="160"/>
      <c r="E85" s="165"/>
    </row>
    <row r="86" spans="1:5" x14ac:dyDescent="0.25">
      <c r="A86" s="273">
        <v>3</v>
      </c>
      <c r="B86" s="274" t="s">
        <v>44</v>
      </c>
      <c r="C86" s="243">
        <f>SUM(C87)</f>
        <v>900</v>
      </c>
      <c r="D86" s="160"/>
      <c r="E86" s="169"/>
    </row>
    <row r="87" spans="1:5" s="164" customFormat="1" x14ac:dyDescent="0.25">
      <c r="A87" s="276">
        <v>32</v>
      </c>
      <c r="B87" s="277" t="s">
        <v>16</v>
      </c>
      <c r="C87" s="243">
        <f>SUM(C88,C90)</f>
        <v>900</v>
      </c>
      <c r="D87" s="160"/>
      <c r="E87" s="165"/>
    </row>
    <row r="88" spans="1:5" s="164" customFormat="1" x14ac:dyDescent="0.25">
      <c r="A88" s="258">
        <v>322</v>
      </c>
      <c r="B88" s="279" t="s">
        <v>112</v>
      </c>
      <c r="C88" s="243">
        <f>SUM(C89)</f>
        <v>380.89</v>
      </c>
      <c r="D88" s="160"/>
      <c r="E88" s="165"/>
    </row>
    <row r="89" spans="1:5" x14ac:dyDescent="0.25">
      <c r="A89" s="287" t="s">
        <v>179</v>
      </c>
      <c r="B89" s="288" t="s">
        <v>126</v>
      </c>
      <c r="C89" s="282">
        <v>380.89</v>
      </c>
      <c r="D89" s="160"/>
      <c r="E89" s="169"/>
    </row>
    <row r="90" spans="1:5" s="164" customFormat="1" x14ac:dyDescent="0.25">
      <c r="A90" s="258">
        <v>323</v>
      </c>
      <c r="B90" s="279" t="s">
        <v>98</v>
      </c>
      <c r="C90" s="243">
        <f>SUM(C91:C93)</f>
        <v>519.11</v>
      </c>
      <c r="D90" s="160"/>
      <c r="E90" s="165"/>
    </row>
    <row r="91" spans="1:5" x14ac:dyDescent="0.25">
      <c r="A91" s="259" t="s">
        <v>186</v>
      </c>
      <c r="B91" s="281" t="s">
        <v>187</v>
      </c>
      <c r="C91" s="282">
        <v>267.25</v>
      </c>
      <c r="D91" s="160"/>
      <c r="E91" s="169"/>
    </row>
    <row r="92" spans="1:5" x14ac:dyDescent="0.25">
      <c r="A92" s="259" t="s">
        <v>272</v>
      </c>
      <c r="B92" s="281" t="s">
        <v>129</v>
      </c>
      <c r="C92" s="282">
        <v>90</v>
      </c>
      <c r="D92" s="160"/>
      <c r="E92" s="169"/>
    </row>
    <row r="93" spans="1:5" x14ac:dyDescent="0.25">
      <c r="A93" s="259" t="s">
        <v>191</v>
      </c>
      <c r="B93" s="281" t="s">
        <v>130</v>
      </c>
      <c r="C93" s="282">
        <v>161.86000000000001</v>
      </c>
      <c r="D93" s="160"/>
      <c r="E93" s="169"/>
    </row>
    <row r="94" spans="1:5" s="166" customFormat="1" x14ac:dyDescent="0.2">
      <c r="A94" s="271" t="s">
        <v>256</v>
      </c>
      <c r="B94" s="290" t="s">
        <v>255</v>
      </c>
      <c r="C94" s="243">
        <f>SUM(C95)</f>
        <v>33536</v>
      </c>
    </row>
    <row r="95" spans="1:5" s="166" customFormat="1" x14ac:dyDescent="0.2">
      <c r="A95" s="271">
        <v>11</v>
      </c>
      <c r="B95" s="271" t="s">
        <v>41</v>
      </c>
      <c r="C95" s="272">
        <f>SUM(C96,C108)</f>
        <v>33536</v>
      </c>
    </row>
    <row r="96" spans="1:5" s="163" customFormat="1" x14ac:dyDescent="0.2">
      <c r="A96" s="289">
        <v>3</v>
      </c>
      <c r="B96" s="279" t="s">
        <v>44</v>
      </c>
      <c r="C96" s="275">
        <f>SUM(C97)</f>
        <v>25885</v>
      </c>
    </row>
    <row r="97" spans="1:5" s="156" customFormat="1" ht="15.75" customHeight="1" x14ac:dyDescent="0.25">
      <c r="A97" s="284">
        <v>32</v>
      </c>
      <c r="B97" s="268" t="s">
        <v>16</v>
      </c>
      <c r="C97" s="285">
        <f>SUM(C98,C101,C103)</f>
        <v>25885</v>
      </c>
      <c r="D97" s="160"/>
      <c r="E97" s="160"/>
    </row>
    <row r="98" spans="1:5" s="164" customFormat="1" ht="15.75" customHeight="1" x14ac:dyDescent="0.25">
      <c r="A98" s="286">
        <v>321</v>
      </c>
      <c r="B98" s="274" t="s">
        <v>111</v>
      </c>
      <c r="C98" s="243">
        <f>SUM(C99:C100)</f>
        <v>528</v>
      </c>
      <c r="D98" s="160"/>
      <c r="E98" s="165"/>
    </row>
    <row r="99" spans="1:5" ht="15.75" customHeight="1" x14ac:dyDescent="0.25">
      <c r="A99" s="287">
        <v>3211</v>
      </c>
      <c r="B99" s="288" t="s">
        <v>177</v>
      </c>
      <c r="C99" s="282">
        <v>450</v>
      </c>
      <c r="D99" s="160"/>
    </row>
    <row r="100" spans="1:5" ht="15.75" customHeight="1" x14ac:dyDescent="0.25">
      <c r="A100" s="287">
        <v>3214</v>
      </c>
      <c r="B100" s="288" t="s">
        <v>261</v>
      </c>
      <c r="C100" s="282">
        <v>78</v>
      </c>
      <c r="D100" s="160"/>
    </row>
    <row r="101" spans="1:5" s="164" customFormat="1" ht="15.75" customHeight="1" x14ac:dyDescent="0.25">
      <c r="A101" s="286">
        <v>322</v>
      </c>
      <c r="B101" s="274" t="s">
        <v>112</v>
      </c>
      <c r="C101" s="243">
        <f>SUM(C102)</f>
        <v>512</v>
      </c>
      <c r="D101" s="160"/>
      <c r="E101" s="165"/>
    </row>
    <row r="102" spans="1:5" ht="15.75" customHeight="1" x14ac:dyDescent="0.25">
      <c r="A102" s="287" t="s">
        <v>179</v>
      </c>
      <c r="B102" s="288" t="s">
        <v>126</v>
      </c>
      <c r="C102" s="282">
        <v>512</v>
      </c>
      <c r="D102" s="160"/>
    </row>
    <row r="103" spans="1:5" s="164" customFormat="1" ht="15.75" customHeight="1" x14ac:dyDescent="0.25">
      <c r="A103" s="258">
        <v>323</v>
      </c>
      <c r="B103" s="279" t="s">
        <v>98</v>
      </c>
      <c r="C103" s="275">
        <f>SUM(C104:C107)</f>
        <v>24845</v>
      </c>
      <c r="D103" s="160"/>
      <c r="E103" s="165"/>
    </row>
    <row r="104" spans="1:5" x14ac:dyDescent="0.25">
      <c r="A104" s="259">
        <v>3232</v>
      </c>
      <c r="B104" s="281" t="s">
        <v>187</v>
      </c>
      <c r="C104" s="282">
        <v>2244</v>
      </c>
      <c r="D104" s="160"/>
      <c r="E104" s="169"/>
    </row>
    <row r="105" spans="1:5" x14ac:dyDescent="0.25">
      <c r="A105" s="259">
        <v>3237</v>
      </c>
      <c r="B105" s="281" t="s">
        <v>129</v>
      </c>
      <c r="C105" s="282">
        <v>3104</v>
      </c>
      <c r="D105" s="160"/>
      <c r="E105" s="169"/>
    </row>
    <row r="106" spans="1:5" x14ac:dyDescent="0.25">
      <c r="A106" s="259" t="s">
        <v>189</v>
      </c>
      <c r="B106" s="281" t="s">
        <v>190</v>
      </c>
      <c r="C106" s="282">
        <v>2600</v>
      </c>
      <c r="D106" s="160"/>
      <c r="E106" s="169"/>
    </row>
    <row r="107" spans="1:5" x14ac:dyDescent="0.25">
      <c r="A107" s="259" t="s">
        <v>191</v>
      </c>
      <c r="B107" s="281" t="s">
        <v>130</v>
      </c>
      <c r="C107" s="282">
        <v>16897</v>
      </c>
      <c r="D107" s="160"/>
      <c r="E107" s="169"/>
    </row>
    <row r="108" spans="1:5" s="166" customFormat="1" x14ac:dyDescent="0.2">
      <c r="A108" s="243">
        <v>4</v>
      </c>
      <c r="B108" s="271" t="s">
        <v>20</v>
      </c>
      <c r="C108" s="272">
        <f>SUM(C109)</f>
        <v>7651</v>
      </c>
    </row>
    <row r="109" spans="1:5" s="167" customFormat="1" x14ac:dyDescent="0.2">
      <c r="A109" s="284">
        <v>42</v>
      </c>
      <c r="B109" s="268" t="s">
        <v>21</v>
      </c>
      <c r="C109" s="285">
        <f>SUM(C110)</f>
        <v>7651</v>
      </c>
      <c r="D109" s="166"/>
      <c r="E109" s="166"/>
    </row>
    <row r="110" spans="1:5" s="164" customFormat="1" x14ac:dyDescent="0.25">
      <c r="A110" s="286">
        <v>422</v>
      </c>
      <c r="B110" s="274" t="s">
        <v>101</v>
      </c>
      <c r="C110" s="243">
        <f>SUM(C111:C111)</f>
        <v>7651</v>
      </c>
      <c r="D110" s="166"/>
      <c r="E110" s="166"/>
    </row>
    <row r="111" spans="1:5" x14ac:dyDescent="0.25">
      <c r="A111" s="287" t="s">
        <v>198</v>
      </c>
      <c r="B111" s="288" t="s">
        <v>199</v>
      </c>
      <c r="C111" s="260">
        <v>7651</v>
      </c>
      <c r="D111" s="166"/>
      <c r="E111" s="166"/>
    </row>
  </sheetData>
  <mergeCells count="3">
    <mergeCell ref="A5:B5"/>
    <mergeCell ref="A1:C1"/>
    <mergeCell ref="A2:C2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81"/>
  <sheetViews>
    <sheetView topLeftCell="A240" zoomScale="85" zoomScaleNormal="85" workbookViewId="0">
      <selection activeCell="C255" sqref="C255"/>
    </sheetView>
  </sheetViews>
  <sheetFormatPr defaultColWidth="9.140625" defaultRowHeight="15.75" x14ac:dyDescent="0.25"/>
  <cols>
    <col min="1" max="1" width="10" style="19" customWidth="1"/>
    <col min="2" max="2" width="44.7109375" style="19" customWidth="1"/>
    <col min="3" max="3" width="17.85546875" style="19" customWidth="1"/>
    <col min="4" max="10" width="15.140625" style="19" customWidth="1"/>
    <col min="11" max="11" width="16.7109375" style="19" hidden="1" customWidth="1"/>
    <col min="12" max="12" width="16.42578125" style="19" hidden="1" customWidth="1"/>
    <col min="13" max="13" width="12.5703125" style="19" hidden="1" customWidth="1"/>
    <col min="14" max="14" width="15.140625" style="19" customWidth="1"/>
    <col min="15" max="16384" width="9.140625" style="19"/>
  </cols>
  <sheetData>
    <row r="1" spans="1:5" ht="46.5" hidden="1" customHeight="1" x14ac:dyDescent="0.25">
      <c r="A1" s="355" t="s">
        <v>59</v>
      </c>
      <c r="B1" s="355"/>
      <c r="C1" s="355"/>
      <c r="D1" s="18"/>
      <c r="E1" s="18"/>
    </row>
    <row r="2" spans="1:5" ht="15.6" hidden="1" customHeight="1" x14ac:dyDescent="0.25">
      <c r="A2" s="20"/>
      <c r="B2" s="20"/>
      <c r="C2" s="20"/>
    </row>
    <row r="3" spans="1:5" ht="18.75" hidden="1" customHeight="1" x14ac:dyDescent="0.25">
      <c r="A3" s="356" t="s">
        <v>60</v>
      </c>
      <c r="B3" s="356"/>
      <c r="C3" s="356"/>
      <c r="D3" s="20"/>
      <c r="E3" s="20"/>
    </row>
    <row r="4" spans="1:5" s="23" customFormat="1" ht="15.6" hidden="1" customHeight="1" x14ac:dyDescent="0.25">
      <c r="A4" s="21" t="s">
        <v>61</v>
      </c>
      <c r="B4" s="22"/>
    </row>
    <row r="5" spans="1:5" ht="33" hidden="1" customHeight="1" x14ac:dyDescent="0.25">
      <c r="A5" s="349" t="s">
        <v>62</v>
      </c>
      <c r="B5" s="351" t="s">
        <v>63</v>
      </c>
      <c r="C5" s="353" t="s">
        <v>1</v>
      </c>
    </row>
    <row r="6" spans="1:5" ht="33" hidden="1" customHeight="1" x14ac:dyDescent="0.25">
      <c r="A6" s="350"/>
      <c r="B6" s="352"/>
      <c r="C6" s="354"/>
    </row>
    <row r="7" spans="1:5" ht="33" hidden="1" customHeight="1" x14ac:dyDescent="0.25">
      <c r="A7" s="24">
        <v>67</v>
      </c>
      <c r="B7" s="25" t="s">
        <v>14</v>
      </c>
      <c r="C7" s="27">
        <f>SUM(C8:C9)</f>
        <v>14243113</v>
      </c>
    </row>
    <row r="8" spans="1:5" ht="33" hidden="1" customHeight="1" x14ac:dyDescent="0.25">
      <c r="A8" s="28">
        <v>671</v>
      </c>
      <c r="B8" s="29" t="s">
        <v>64</v>
      </c>
      <c r="C8" s="30">
        <v>4243113</v>
      </c>
    </row>
    <row r="9" spans="1:5" ht="46.9" hidden="1" customHeight="1" x14ac:dyDescent="0.25">
      <c r="A9" s="31">
        <v>671</v>
      </c>
      <c r="B9" s="32" t="s">
        <v>65</v>
      </c>
      <c r="C9" s="33">
        <v>10000000</v>
      </c>
    </row>
    <row r="10" spans="1:5" ht="15.6" hidden="1" customHeight="1" x14ac:dyDescent="0.25">
      <c r="A10" s="347" t="s">
        <v>66</v>
      </c>
      <c r="B10" s="348"/>
      <c r="C10" s="34">
        <f>SUM(C7)</f>
        <v>14243113</v>
      </c>
    </row>
    <row r="11" spans="1:5" ht="15.6" hidden="1" customHeight="1" x14ac:dyDescent="0.25">
      <c r="A11" s="35"/>
      <c r="B11" s="35"/>
      <c r="C11" s="36"/>
    </row>
    <row r="12" spans="1:5" ht="18" hidden="1" customHeight="1" x14ac:dyDescent="0.25">
      <c r="A12" s="21" t="s">
        <v>67</v>
      </c>
      <c r="B12" s="23"/>
      <c r="C12" s="23"/>
    </row>
    <row r="13" spans="1:5" ht="33" hidden="1" customHeight="1" x14ac:dyDescent="0.25">
      <c r="A13" s="349" t="s">
        <v>62</v>
      </c>
      <c r="B13" s="351" t="s">
        <v>63</v>
      </c>
      <c r="C13" s="353" t="s">
        <v>1</v>
      </c>
    </row>
    <row r="14" spans="1:5" ht="33" hidden="1" customHeight="1" x14ac:dyDescent="0.25">
      <c r="A14" s="350"/>
      <c r="B14" s="352"/>
      <c r="C14" s="354"/>
    </row>
    <row r="15" spans="1:5" ht="15.6" hidden="1" customHeight="1" x14ac:dyDescent="0.25">
      <c r="A15" s="24">
        <v>64</v>
      </c>
      <c r="B15" s="25" t="s">
        <v>68</v>
      </c>
      <c r="C15" s="27">
        <f>SUM(C16)</f>
        <v>100000</v>
      </c>
    </row>
    <row r="16" spans="1:5" ht="15.6" hidden="1" customHeight="1" x14ac:dyDescent="0.25">
      <c r="A16" s="28">
        <v>641</v>
      </c>
      <c r="B16" s="29" t="s">
        <v>69</v>
      </c>
      <c r="C16" s="30">
        <v>100000</v>
      </c>
    </row>
    <row r="17" spans="1:12" ht="31.15" hidden="1" customHeight="1" x14ac:dyDescent="0.25">
      <c r="A17" s="37">
        <v>66</v>
      </c>
      <c r="B17" s="38" t="s">
        <v>18</v>
      </c>
      <c r="C17" s="40">
        <f>SUM(C18:C18)</f>
        <v>2500000</v>
      </c>
    </row>
    <row r="18" spans="1:12" ht="31.15" hidden="1" customHeight="1" x14ac:dyDescent="0.25">
      <c r="A18" s="31">
        <v>661</v>
      </c>
      <c r="B18" s="32" t="s">
        <v>70</v>
      </c>
      <c r="C18" s="33">
        <v>2500000</v>
      </c>
    </row>
    <row r="19" spans="1:12" ht="15.6" hidden="1" customHeight="1" x14ac:dyDescent="0.25">
      <c r="A19" s="347" t="s">
        <v>71</v>
      </c>
      <c r="B19" s="348"/>
      <c r="C19" s="34">
        <f>SUM(C15,C17)</f>
        <v>2600000</v>
      </c>
    </row>
    <row r="20" spans="1:12" ht="9.75" hidden="1" customHeight="1" x14ac:dyDescent="0.25"/>
    <row r="21" spans="1:12" ht="18.75" hidden="1" customHeight="1" x14ac:dyDescent="0.25">
      <c r="A21" s="21" t="s">
        <v>72</v>
      </c>
      <c r="B21" s="23"/>
      <c r="C21" s="23"/>
    </row>
    <row r="22" spans="1:12" ht="33" hidden="1" customHeight="1" x14ac:dyDescent="0.25">
      <c r="A22" s="349" t="s">
        <v>62</v>
      </c>
      <c r="B22" s="351" t="s">
        <v>63</v>
      </c>
      <c r="C22" s="353" t="s">
        <v>1</v>
      </c>
    </row>
    <row r="23" spans="1:12" ht="15.6" hidden="1" customHeight="1" x14ac:dyDescent="0.25">
      <c r="A23" s="350"/>
      <c r="B23" s="352"/>
      <c r="C23" s="354"/>
    </row>
    <row r="24" spans="1:12" ht="15.6" hidden="1" customHeight="1" x14ac:dyDescent="0.25">
      <c r="A24" s="24">
        <v>652</v>
      </c>
      <c r="B24" s="25" t="s">
        <v>73</v>
      </c>
      <c r="C24" s="27">
        <f>SUM(C25:C25)</f>
        <v>15000000</v>
      </c>
    </row>
    <row r="25" spans="1:12" ht="15.6" hidden="1" customHeight="1" x14ac:dyDescent="0.25">
      <c r="A25" s="28">
        <v>6526</v>
      </c>
      <c r="B25" s="29" t="s">
        <v>74</v>
      </c>
      <c r="C25" s="30">
        <v>15000000</v>
      </c>
    </row>
    <row r="26" spans="1:12" ht="32.25" hidden="1" customHeight="1" x14ac:dyDescent="0.25">
      <c r="A26" s="37">
        <v>673</v>
      </c>
      <c r="B26" s="38" t="s">
        <v>75</v>
      </c>
      <c r="C26" s="40">
        <f>SUM(C27:C27)</f>
        <v>118093420</v>
      </c>
    </row>
    <row r="27" spans="1:12" ht="30.75" hidden="1" customHeight="1" x14ac:dyDescent="0.25">
      <c r="A27" s="31">
        <v>6731</v>
      </c>
      <c r="B27" s="32" t="s">
        <v>75</v>
      </c>
      <c r="C27" s="33">
        <v>118093420</v>
      </c>
    </row>
    <row r="28" spans="1:12" ht="21" hidden="1" customHeight="1" x14ac:dyDescent="0.25">
      <c r="A28" s="347" t="s">
        <v>76</v>
      </c>
      <c r="B28" s="348"/>
      <c r="C28" s="34">
        <f>SUM(C24,C26)</f>
        <v>133093420</v>
      </c>
    </row>
    <row r="29" spans="1:12" ht="7.5" hidden="1" customHeight="1" x14ac:dyDescent="0.25"/>
    <row r="30" spans="1:12" ht="15.6" hidden="1" customHeight="1" x14ac:dyDescent="0.25">
      <c r="A30" s="41" t="s">
        <v>77</v>
      </c>
    </row>
    <row r="31" spans="1:12" s="43" customFormat="1" ht="27" hidden="1" customHeight="1" x14ac:dyDescent="0.2">
      <c r="A31" s="349" t="s">
        <v>62</v>
      </c>
      <c r="B31" s="351" t="s">
        <v>63</v>
      </c>
      <c r="C31" s="353" t="s">
        <v>1</v>
      </c>
      <c r="D31" s="362"/>
      <c r="E31" s="363"/>
      <c r="F31" s="363"/>
      <c r="G31" s="363"/>
      <c r="H31" s="363"/>
      <c r="I31" s="359"/>
      <c r="J31" s="359"/>
      <c r="K31" s="42" t="s">
        <v>78</v>
      </c>
      <c r="L31" s="42" t="s">
        <v>79</v>
      </c>
    </row>
    <row r="32" spans="1:12" s="43" customFormat="1" ht="22.5" hidden="1" customHeight="1" x14ac:dyDescent="0.2">
      <c r="A32" s="350"/>
      <c r="B32" s="352"/>
      <c r="C32" s="354"/>
      <c r="D32" s="362"/>
      <c r="E32" s="363"/>
      <c r="F32" s="363"/>
      <c r="G32" s="363"/>
      <c r="H32" s="363"/>
      <c r="I32" s="359"/>
      <c r="J32" s="359"/>
      <c r="K32" s="44"/>
      <c r="L32" s="44"/>
    </row>
    <row r="33" spans="1:13" s="46" customFormat="1" ht="31.15" hidden="1" customHeight="1" x14ac:dyDescent="0.25">
      <c r="A33" s="24">
        <v>63</v>
      </c>
      <c r="B33" s="25" t="s">
        <v>23</v>
      </c>
      <c r="C33" s="27">
        <f>SUM(C34:C36)</f>
        <v>0</v>
      </c>
      <c r="D33" s="36"/>
      <c r="E33" s="36"/>
      <c r="F33" s="36"/>
      <c r="G33" s="36"/>
      <c r="H33" s="36"/>
      <c r="I33" s="36"/>
      <c r="J33" s="36"/>
      <c r="K33" s="45"/>
      <c r="L33" s="45"/>
    </row>
    <row r="34" spans="1:13" ht="14.25" hidden="1" customHeight="1" x14ac:dyDescent="0.25">
      <c r="A34" s="28">
        <v>634</v>
      </c>
      <c r="B34" s="29" t="s">
        <v>80</v>
      </c>
      <c r="C34" s="48">
        <v>0</v>
      </c>
      <c r="D34" s="49"/>
      <c r="E34" s="49"/>
      <c r="F34" s="49"/>
      <c r="G34" s="49"/>
      <c r="H34" s="49"/>
      <c r="I34" s="49"/>
      <c r="J34" s="49"/>
      <c r="K34" s="19">
        <v>0</v>
      </c>
      <c r="L34" s="19">
        <v>0</v>
      </c>
      <c r="M34" s="46"/>
    </row>
    <row r="35" spans="1:13" ht="31.15" hidden="1" customHeight="1" x14ac:dyDescent="0.25">
      <c r="A35" s="28">
        <v>636</v>
      </c>
      <c r="B35" s="29" t="s">
        <v>81</v>
      </c>
      <c r="C35" s="48">
        <v>0</v>
      </c>
      <c r="D35" s="49"/>
      <c r="E35" s="49"/>
      <c r="F35" s="49"/>
      <c r="G35" s="49"/>
      <c r="H35" s="49"/>
      <c r="I35" s="49"/>
      <c r="J35" s="49"/>
      <c r="M35" s="46"/>
    </row>
    <row r="36" spans="1:13" ht="15.6" hidden="1" customHeight="1" x14ac:dyDescent="0.25">
      <c r="A36" s="31">
        <v>638</v>
      </c>
      <c r="B36" s="32" t="s">
        <v>82</v>
      </c>
      <c r="C36" s="51">
        <v>0</v>
      </c>
      <c r="D36" s="49"/>
      <c r="E36" s="49"/>
      <c r="F36" s="49"/>
      <c r="G36" s="49"/>
      <c r="H36" s="49"/>
      <c r="I36" s="49"/>
      <c r="J36" s="49"/>
      <c r="K36" s="19">
        <v>0</v>
      </c>
      <c r="L36" s="19">
        <v>0</v>
      </c>
      <c r="M36" s="46"/>
    </row>
    <row r="37" spans="1:13" s="41" customFormat="1" ht="15.6" hidden="1" customHeight="1" x14ac:dyDescent="0.25">
      <c r="A37" s="360" t="s">
        <v>83</v>
      </c>
      <c r="B37" s="361"/>
      <c r="C37" s="34">
        <f>SUM(C33)</f>
        <v>0</v>
      </c>
      <c r="D37" s="36"/>
      <c r="E37" s="36"/>
      <c r="F37" s="36"/>
      <c r="G37" s="36"/>
      <c r="H37" s="36"/>
      <c r="I37" s="36"/>
      <c r="J37" s="36"/>
      <c r="M37" s="46"/>
    </row>
    <row r="38" spans="1:13" s="41" customFormat="1" ht="15.6" hidden="1" customHeight="1" x14ac:dyDescent="0.25">
      <c r="A38" s="35"/>
      <c r="B38" s="35"/>
      <c r="C38" s="36"/>
      <c r="D38" s="36"/>
      <c r="E38" s="36"/>
      <c r="F38" s="36"/>
      <c r="G38" s="36"/>
      <c r="H38" s="36"/>
      <c r="I38" s="36"/>
      <c r="J38" s="36"/>
      <c r="M38" s="46"/>
    </row>
    <row r="39" spans="1:13" s="41" customFormat="1" ht="15.6" hidden="1" customHeight="1" x14ac:dyDescent="0.25">
      <c r="A39" s="41" t="s">
        <v>84</v>
      </c>
      <c r="B39" s="35"/>
      <c r="C39" s="36"/>
      <c r="D39" s="36"/>
      <c r="E39" s="36"/>
      <c r="F39" s="36"/>
      <c r="G39" s="36"/>
      <c r="H39" s="36"/>
      <c r="I39" s="36"/>
      <c r="J39" s="36"/>
      <c r="M39" s="46"/>
    </row>
    <row r="40" spans="1:13" ht="15" hidden="1" customHeight="1" x14ac:dyDescent="0.25">
      <c r="A40" s="349" t="s">
        <v>62</v>
      </c>
      <c r="B40" s="351" t="s">
        <v>63</v>
      </c>
      <c r="C40" s="353" t="s">
        <v>1</v>
      </c>
      <c r="D40" s="18"/>
      <c r="E40" s="18"/>
      <c r="F40" s="18"/>
      <c r="G40" s="18"/>
      <c r="H40" s="52"/>
      <c r="I40" s="53"/>
      <c r="K40" s="52"/>
      <c r="L40" s="52"/>
      <c r="M40" s="52"/>
    </row>
    <row r="41" spans="1:13" ht="39" hidden="1" customHeight="1" x14ac:dyDescent="0.25">
      <c r="A41" s="350"/>
      <c r="B41" s="352"/>
      <c r="C41" s="354"/>
      <c r="D41" s="18"/>
      <c r="E41" s="18"/>
      <c r="F41" s="18"/>
      <c r="G41" s="18"/>
      <c r="H41" s="52"/>
      <c r="I41" s="53"/>
      <c r="K41" s="52"/>
      <c r="L41" s="52"/>
      <c r="M41" s="52"/>
    </row>
    <row r="42" spans="1:13" ht="31.15" hidden="1" customHeight="1" x14ac:dyDescent="0.25">
      <c r="A42" s="24">
        <v>66</v>
      </c>
      <c r="B42" s="25" t="s">
        <v>18</v>
      </c>
      <c r="C42" s="27">
        <f>SUM(C43:C43)</f>
        <v>1000000</v>
      </c>
      <c r="D42" s="18"/>
      <c r="E42" s="18"/>
      <c r="F42" s="18"/>
      <c r="G42" s="18"/>
      <c r="H42" s="52"/>
      <c r="I42" s="53"/>
      <c r="K42" s="52"/>
      <c r="L42" s="52"/>
      <c r="M42" s="52"/>
    </row>
    <row r="43" spans="1:13" ht="31.15" hidden="1" customHeight="1" x14ac:dyDescent="0.25">
      <c r="A43" s="31">
        <v>663</v>
      </c>
      <c r="B43" s="32" t="s">
        <v>85</v>
      </c>
      <c r="C43" s="33">
        <v>1000000</v>
      </c>
      <c r="D43" s="18"/>
      <c r="E43" s="18"/>
      <c r="F43" s="18"/>
      <c r="G43" s="18"/>
      <c r="H43" s="52"/>
      <c r="I43" s="53"/>
      <c r="K43" s="52"/>
      <c r="L43" s="52"/>
      <c r="M43" s="52"/>
    </row>
    <row r="44" spans="1:13" ht="15.6" hidden="1" customHeight="1" x14ac:dyDescent="0.25">
      <c r="A44" s="357" t="s">
        <v>86</v>
      </c>
      <c r="B44" s="358"/>
      <c r="C44" s="34">
        <f>SUM(C42)</f>
        <v>1000000</v>
      </c>
      <c r="D44" s="18"/>
      <c r="E44" s="18"/>
      <c r="F44" s="18"/>
      <c r="G44" s="18"/>
      <c r="H44" s="52"/>
      <c r="I44" s="53"/>
      <c r="K44" s="52"/>
      <c r="L44" s="52"/>
      <c r="M44" s="52"/>
    </row>
    <row r="45" spans="1:13" ht="15.6" hidden="1" customHeight="1" x14ac:dyDescent="0.25">
      <c r="A45" s="54"/>
      <c r="B45" s="54"/>
      <c r="C45" s="36"/>
      <c r="D45" s="18"/>
      <c r="E45" s="18"/>
      <c r="F45" s="18"/>
      <c r="G45" s="18"/>
      <c r="H45" s="52"/>
      <c r="I45" s="53"/>
      <c r="K45" s="52"/>
      <c r="L45" s="52"/>
      <c r="M45" s="52"/>
    </row>
    <row r="46" spans="1:13" ht="15.6" hidden="1" customHeight="1" x14ac:dyDescent="0.25">
      <c r="A46" s="55" t="s">
        <v>87</v>
      </c>
      <c r="B46" s="56"/>
      <c r="C46" s="56"/>
      <c r="D46" s="18"/>
      <c r="E46" s="18"/>
      <c r="F46" s="18"/>
      <c r="G46" s="18"/>
      <c r="H46" s="52"/>
      <c r="I46" s="53"/>
      <c r="K46" s="52"/>
      <c r="L46" s="52"/>
      <c r="M46" s="52"/>
    </row>
    <row r="47" spans="1:13" ht="15" hidden="1" customHeight="1" x14ac:dyDescent="0.25">
      <c r="A47" s="349" t="s">
        <v>62</v>
      </c>
      <c r="B47" s="351" t="s">
        <v>63</v>
      </c>
      <c r="C47" s="353" t="s">
        <v>1</v>
      </c>
      <c r="D47" s="18"/>
      <c r="E47" s="18"/>
      <c r="F47" s="18"/>
      <c r="G47" s="18"/>
      <c r="H47" s="52"/>
      <c r="I47" s="53"/>
      <c r="K47" s="52"/>
      <c r="L47" s="52"/>
      <c r="M47" s="52"/>
    </row>
    <row r="48" spans="1:13" ht="39.75" hidden="1" customHeight="1" x14ac:dyDescent="0.25">
      <c r="A48" s="350"/>
      <c r="B48" s="352"/>
      <c r="C48" s="354"/>
      <c r="D48" s="18"/>
      <c r="E48" s="18"/>
      <c r="F48" s="18"/>
      <c r="G48" s="18"/>
      <c r="H48" s="52"/>
      <c r="I48" s="53"/>
      <c r="K48" s="52"/>
      <c r="L48" s="52"/>
      <c r="M48" s="52"/>
    </row>
    <row r="49" spans="1:13" ht="31.15" hidden="1" customHeight="1" x14ac:dyDescent="0.25">
      <c r="A49" s="24">
        <v>72</v>
      </c>
      <c r="B49" s="25" t="s">
        <v>25</v>
      </c>
      <c r="C49" s="27">
        <f>SUM(C50:C51)</f>
        <v>100000</v>
      </c>
      <c r="D49" s="18"/>
      <c r="E49" s="18"/>
      <c r="F49" s="18"/>
      <c r="G49" s="18"/>
      <c r="H49" s="52"/>
      <c r="I49" s="53"/>
      <c r="K49" s="52"/>
      <c r="L49" s="52"/>
      <c r="M49" s="52"/>
    </row>
    <row r="50" spans="1:13" ht="15.6" hidden="1" customHeight="1" x14ac:dyDescent="0.25">
      <c r="A50" s="28">
        <v>722</v>
      </c>
      <c r="B50" s="29" t="s">
        <v>88</v>
      </c>
      <c r="C50" s="48">
        <v>10000</v>
      </c>
      <c r="D50" s="18"/>
      <c r="E50" s="18"/>
      <c r="F50" s="18"/>
      <c r="G50" s="18"/>
      <c r="H50" s="52"/>
      <c r="I50" s="53"/>
      <c r="K50" s="52"/>
      <c r="L50" s="52"/>
      <c r="M50" s="52"/>
    </row>
    <row r="51" spans="1:13" ht="15.6" hidden="1" customHeight="1" x14ac:dyDescent="0.25">
      <c r="A51" s="31">
        <v>723</v>
      </c>
      <c r="B51" s="32" t="s">
        <v>89</v>
      </c>
      <c r="C51" s="33">
        <v>90000</v>
      </c>
      <c r="D51" s="18"/>
      <c r="E51" s="18"/>
      <c r="F51" s="18"/>
      <c r="G51" s="18"/>
      <c r="H51" s="52"/>
      <c r="I51" s="53"/>
      <c r="K51" s="52"/>
      <c r="L51" s="52"/>
      <c r="M51" s="52"/>
    </row>
    <row r="52" spans="1:13" ht="33" hidden="1" customHeight="1" x14ac:dyDescent="0.25">
      <c r="A52" s="357" t="s">
        <v>90</v>
      </c>
      <c r="B52" s="358"/>
      <c r="C52" s="34">
        <f>SUM(C49)</f>
        <v>100000</v>
      </c>
      <c r="D52" s="18"/>
      <c r="E52" s="18"/>
      <c r="F52" s="18"/>
      <c r="G52" s="18"/>
      <c r="H52" s="52"/>
      <c r="I52" s="53"/>
      <c r="K52" s="52"/>
      <c r="L52" s="52"/>
      <c r="M52" s="52"/>
    </row>
    <row r="53" spans="1:13" s="41" customFormat="1" ht="15.6" hidden="1" customHeight="1" x14ac:dyDescent="0.25">
      <c r="B53" s="35"/>
      <c r="C53" s="36"/>
      <c r="D53" s="36"/>
      <c r="E53" s="36"/>
      <c r="F53" s="36"/>
      <c r="G53" s="36"/>
      <c r="H53" s="36"/>
      <c r="I53" s="36"/>
      <c r="J53" s="36"/>
      <c r="M53" s="46"/>
    </row>
    <row r="54" spans="1:13" s="41" customFormat="1" ht="30.75" hidden="1" customHeight="1" x14ac:dyDescent="0.25">
      <c r="A54" s="364" t="s">
        <v>91</v>
      </c>
      <c r="B54" s="365"/>
      <c r="C54" s="57">
        <f>SUM(C10,C19,C28,C37,C44,C52)</f>
        <v>151036533</v>
      </c>
      <c r="D54" s="36"/>
      <c r="E54" s="36"/>
      <c r="F54" s="36"/>
      <c r="G54" s="36"/>
      <c r="H54" s="36"/>
      <c r="I54" s="36"/>
      <c r="J54" s="36"/>
      <c r="M54" s="46"/>
    </row>
    <row r="55" spans="1:13" ht="15.6" hidden="1" customHeight="1" x14ac:dyDescent="0.25"/>
    <row r="56" spans="1:13" ht="18.75" hidden="1" customHeight="1" x14ac:dyDescent="0.25">
      <c r="A56" s="356" t="s">
        <v>92</v>
      </c>
      <c r="B56" s="356"/>
      <c r="C56" s="356"/>
      <c r="D56" s="58"/>
      <c r="E56" s="58"/>
      <c r="F56" s="58"/>
      <c r="G56" s="58"/>
      <c r="H56" s="52"/>
      <c r="I56" s="53"/>
      <c r="K56" s="52"/>
      <c r="L56" s="52"/>
      <c r="M56" s="52"/>
    </row>
    <row r="57" spans="1:13" s="60" customFormat="1" ht="22.5" hidden="1" customHeight="1" x14ac:dyDescent="0.25">
      <c r="A57" s="20" t="s">
        <v>93</v>
      </c>
      <c r="B57" s="59"/>
      <c r="C57" s="46"/>
      <c r="D57" s="61"/>
      <c r="E57" s="61"/>
      <c r="F57" s="61"/>
      <c r="G57" s="61"/>
      <c r="H57" s="61"/>
    </row>
    <row r="58" spans="1:13" s="60" customFormat="1" ht="15.6" hidden="1" customHeight="1" x14ac:dyDescent="0.25">
      <c r="A58" s="366" t="s">
        <v>94</v>
      </c>
      <c r="B58" s="366"/>
    </row>
    <row r="59" spans="1:13" s="41" customFormat="1" ht="15.6" hidden="1" customHeight="1" x14ac:dyDescent="0.25">
      <c r="A59" s="367" t="s">
        <v>95</v>
      </c>
      <c r="B59" s="367"/>
      <c r="C59" s="36"/>
      <c r="D59" s="36"/>
      <c r="E59" s="36"/>
      <c r="F59" s="36"/>
      <c r="G59" s="36"/>
      <c r="H59" s="36"/>
      <c r="I59" s="36"/>
      <c r="J59" s="36"/>
      <c r="M59" s="46"/>
    </row>
    <row r="60" spans="1:13" s="41" customFormat="1" ht="15.6" hidden="1" customHeight="1" x14ac:dyDescent="0.25">
      <c r="A60" s="62" t="s">
        <v>96</v>
      </c>
      <c r="B60" s="35"/>
      <c r="C60" s="36"/>
      <c r="D60" s="36"/>
      <c r="E60" s="36"/>
      <c r="F60" s="36"/>
      <c r="G60" s="36"/>
      <c r="H60" s="36"/>
      <c r="I60" s="36"/>
      <c r="J60" s="36"/>
      <c r="M60" s="46"/>
    </row>
    <row r="61" spans="1:13" s="43" customFormat="1" ht="32.25" hidden="1" customHeight="1" x14ac:dyDescent="0.2">
      <c r="A61" s="349" t="s">
        <v>97</v>
      </c>
      <c r="B61" s="351" t="s">
        <v>63</v>
      </c>
      <c r="C61" s="353" t="s">
        <v>1</v>
      </c>
      <c r="D61" s="362"/>
      <c r="E61" s="363"/>
      <c r="F61" s="363"/>
      <c r="G61" s="363"/>
      <c r="H61" s="363"/>
      <c r="I61" s="359"/>
      <c r="J61" s="359"/>
      <c r="K61" s="42" t="s">
        <v>78</v>
      </c>
      <c r="L61" s="42" t="s">
        <v>79</v>
      </c>
    </row>
    <row r="62" spans="1:13" s="43" customFormat="1" ht="15" hidden="1" customHeight="1" x14ac:dyDescent="0.2">
      <c r="A62" s="350"/>
      <c r="B62" s="352"/>
      <c r="C62" s="354"/>
      <c r="D62" s="362"/>
      <c r="E62" s="363"/>
      <c r="F62" s="363"/>
      <c r="G62" s="363"/>
      <c r="H62" s="363"/>
      <c r="I62" s="359"/>
      <c r="J62" s="359"/>
      <c r="K62" s="44"/>
      <c r="L62" s="44"/>
    </row>
    <row r="63" spans="1:13" s="46" customFormat="1" ht="15.75" hidden="1" customHeight="1" x14ac:dyDescent="0.25">
      <c r="A63" s="24">
        <v>32</v>
      </c>
      <c r="B63" s="25" t="s">
        <v>16</v>
      </c>
      <c r="C63" s="27">
        <f>SUM(C64:C64)</f>
        <v>1243113</v>
      </c>
      <c r="D63" s="36"/>
      <c r="E63" s="36"/>
      <c r="F63" s="36"/>
      <c r="G63" s="36"/>
      <c r="H63" s="36"/>
      <c r="I63" s="36"/>
      <c r="J63" s="36"/>
      <c r="K63" s="46">
        <v>0</v>
      </c>
      <c r="L63" s="46">
        <v>0</v>
      </c>
      <c r="M63" s="46">
        <f>SUM(C63:G63)</f>
        <v>1243113</v>
      </c>
    </row>
    <row r="64" spans="1:13" ht="18" hidden="1" customHeight="1" x14ac:dyDescent="0.25">
      <c r="A64" s="28">
        <v>323</v>
      </c>
      <c r="B64" s="29" t="s">
        <v>98</v>
      </c>
      <c r="C64" s="47">
        <v>1243113</v>
      </c>
      <c r="D64" s="49"/>
      <c r="E64" s="49"/>
      <c r="F64" s="49"/>
      <c r="G64" s="49"/>
      <c r="H64" s="49"/>
      <c r="I64" s="49"/>
      <c r="J64" s="49"/>
      <c r="M64" s="46"/>
    </row>
    <row r="65" spans="1:13" ht="15.6" hidden="1" customHeight="1" x14ac:dyDescent="0.25">
      <c r="A65" s="63">
        <v>41</v>
      </c>
      <c r="B65" s="38" t="s">
        <v>20</v>
      </c>
      <c r="C65" s="40">
        <f>SUM(C66)</f>
        <v>25000</v>
      </c>
      <c r="D65" s="36"/>
      <c r="E65" s="36"/>
      <c r="F65" s="36"/>
      <c r="G65" s="36"/>
      <c r="H65" s="36"/>
      <c r="I65" s="36"/>
      <c r="J65" s="36"/>
      <c r="M65" s="46">
        <f>SUM(C65:G65)</f>
        <v>25000</v>
      </c>
    </row>
    <row r="66" spans="1:13" ht="15.6" hidden="1" customHeight="1" x14ac:dyDescent="0.25">
      <c r="A66" s="64">
        <v>412</v>
      </c>
      <c r="B66" s="29" t="s">
        <v>99</v>
      </c>
      <c r="C66" s="47">
        <v>25000</v>
      </c>
      <c r="D66" s="65"/>
      <c r="E66" s="65"/>
      <c r="F66" s="65"/>
      <c r="G66" s="65"/>
      <c r="H66" s="65"/>
      <c r="I66" s="65"/>
      <c r="J66" s="65"/>
      <c r="M66" s="46"/>
    </row>
    <row r="67" spans="1:13" ht="36" hidden="1" customHeight="1" x14ac:dyDescent="0.25">
      <c r="A67" s="37">
        <v>42</v>
      </c>
      <c r="B67" s="38" t="s">
        <v>21</v>
      </c>
      <c r="C67" s="39">
        <f>SUM(C68:C69)</f>
        <v>2975000</v>
      </c>
      <c r="D67" s="36"/>
      <c r="E67" s="36"/>
      <c r="F67" s="36"/>
      <c r="G67" s="36"/>
      <c r="H67" s="36"/>
      <c r="I67" s="36"/>
      <c r="J67" s="36"/>
      <c r="M67" s="46">
        <f>SUM(C67:G67)</f>
        <v>2975000</v>
      </c>
    </row>
    <row r="68" spans="1:13" s="66" customFormat="1" ht="15.6" hidden="1" customHeight="1" x14ac:dyDescent="0.25">
      <c r="A68" s="28">
        <v>421</v>
      </c>
      <c r="B68" s="29" t="s">
        <v>100</v>
      </c>
      <c r="C68" s="47">
        <v>2000000</v>
      </c>
      <c r="D68" s="49"/>
      <c r="E68" s="49"/>
      <c r="F68" s="49"/>
      <c r="G68" s="49"/>
      <c r="H68" s="49"/>
      <c r="I68" s="49"/>
      <c r="J68" s="49"/>
    </row>
    <row r="69" spans="1:13" s="66" customFormat="1" ht="15.6" hidden="1" customHeight="1" x14ac:dyDescent="0.25">
      <c r="A69" s="31">
        <v>422</v>
      </c>
      <c r="B69" s="32" t="s">
        <v>101</v>
      </c>
      <c r="C69" s="50">
        <v>975000</v>
      </c>
      <c r="D69" s="49"/>
      <c r="E69" s="49"/>
      <c r="F69" s="49"/>
      <c r="G69" s="49"/>
      <c r="H69" s="49"/>
      <c r="I69" s="49"/>
      <c r="J69" s="49"/>
    </row>
    <row r="70" spans="1:13" s="41" customFormat="1" ht="15.6" hidden="1" customHeight="1" x14ac:dyDescent="0.25">
      <c r="A70" s="364" t="s">
        <v>102</v>
      </c>
      <c r="B70" s="365"/>
      <c r="C70" s="34">
        <f>SUM(C63,C65,C67)</f>
        <v>4243113</v>
      </c>
      <c r="D70" s="36"/>
      <c r="E70" s="36"/>
      <c r="F70" s="36"/>
      <c r="G70" s="36"/>
      <c r="H70" s="36"/>
      <c r="I70" s="36"/>
      <c r="J70" s="36"/>
      <c r="K70" s="67" t="e">
        <f>SUM(#REF!,K63,#REF!,K65,K67)</f>
        <v>#REF!</v>
      </c>
      <c r="L70" s="34" t="e">
        <f>SUM(#REF!,L63,#REF!,L65,L67)</f>
        <v>#REF!</v>
      </c>
      <c r="M70" s="34" t="e">
        <f>SUM(#REF!,M63,#REF!,M65,M67)</f>
        <v>#REF!</v>
      </c>
    </row>
    <row r="71" spans="1:13" s="41" customFormat="1" ht="15.6" hidden="1" customHeight="1" x14ac:dyDescent="0.25">
      <c r="A71" s="35"/>
      <c r="B71" s="35"/>
      <c r="C71" s="36"/>
      <c r="D71" s="36"/>
      <c r="E71" s="36"/>
      <c r="F71" s="36"/>
      <c r="G71" s="36"/>
      <c r="H71" s="36"/>
      <c r="I71" s="36"/>
      <c r="J71" s="36"/>
      <c r="M71" s="46"/>
    </row>
    <row r="72" spans="1:13" s="41" customFormat="1" ht="15.6" hidden="1" customHeight="1" x14ac:dyDescent="0.25">
      <c r="A72" s="62" t="s">
        <v>103</v>
      </c>
      <c r="B72" s="35"/>
      <c r="C72" s="36"/>
      <c r="D72" s="36"/>
      <c r="E72" s="36"/>
      <c r="F72" s="36"/>
      <c r="G72" s="36"/>
      <c r="H72" s="36"/>
      <c r="I72" s="36"/>
      <c r="J72" s="36"/>
      <c r="M72" s="46"/>
    </row>
    <row r="73" spans="1:13" s="43" customFormat="1" ht="32.25" hidden="1" customHeight="1" x14ac:dyDescent="0.2">
      <c r="A73" s="349" t="s">
        <v>97</v>
      </c>
      <c r="B73" s="351" t="s">
        <v>63</v>
      </c>
      <c r="C73" s="353" t="s">
        <v>1</v>
      </c>
      <c r="D73" s="362"/>
      <c r="E73" s="363"/>
      <c r="F73" s="363"/>
      <c r="G73" s="363"/>
      <c r="H73" s="363"/>
      <c r="I73" s="359"/>
      <c r="J73" s="359"/>
      <c r="K73" s="42" t="s">
        <v>78</v>
      </c>
      <c r="L73" s="42" t="s">
        <v>79</v>
      </c>
    </row>
    <row r="74" spans="1:13" s="43" customFormat="1" ht="15" hidden="1" customHeight="1" x14ac:dyDescent="0.2">
      <c r="A74" s="350"/>
      <c r="B74" s="352"/>
      <c r="C74" s="354"/>
      <c r="D74" s="362"/>
      <c r="E74" s="363"/>
      <c r="F74" s="363"/>
      <c r="G74" s="363"/>
      <c r="H74" s="363"/>
      <c r="I74" s="359"/>
      <c r="J74" s="359"/>
      <c r="K74" s="44"/>
      <c r="L74" s="44"/>
    </row>
    <row r="75" spans="1:13" s="46" customFormat="1" ht="14.25" hidden="1" customHeight="1" x14ac:dyDescent="0.25">
      <c r="A75" s="68">
        <v>31</v>
      </c>
      <c r="B75" s="25" t="s">
        <v>15</v>
      </c>
      <c r="C75" s="27">
        <f>SUM(C76:C77)</f>
        <v>1086000</v>
      </c>
      <c r="D75" s="36"/>
      <c r="E75" s="36"/>
      <c r="F75" s="36"/>
      <c r="G75" s="36"/>
      <c r="H75" s="36"/>
      <c r="I75" s="36"/>
      <c r="J75" s="36"/>
      <c r="K75" s="69">
        <f>SUM(K76:K77)</f>
        <v>0</v>
      </c>
      <c r="L75" s="70">
        <f>SUM(L76:L77)</f>
        <v>0</v>
      </c>
      <c r="M75" s="46">
        <f>SUM(C75:G75)</f>
        <v>1086000</v>
      </c>
    </row>
    <row r="76" spans="1:13" ht="14.25" hidden="1" customHeight="1" x14ac:dyDescent="0.25">
      <c r="A76" s="64">
        <v>311</v>
      </c>
      <c r="B76" s="29" t="s">
        <v>104</v>
      </c>
      <c r="C76" s="48">
        <v>1000000</v>
      </c>
      <c r="D76" s="49"/>
      <c r="E76" s="36"/>
      <c r="F76" s="49"/>
      <c r="G76" s="49"/>
      <c r="H76" s="49"/>
      <c r="I76" s="49"/>
      <c r="J76" s="49"/>
      <c r="K76" s="19">
        <v>0</v>
      </c>
      <c r="L76" s="19">
        <v>0</v>
      </c>
      <c r="M76" s="46"/>
    </row>
    <row r="77" spans="1:13" ht="18.75" hidden="1" customHeight="1" x14ac:dyDescent="0.25">
      <c r="A77" s="28">
        <v>313</v>
      </c>
      <c r="B77" s="29" t="s">
        <v>105</v>
      </c>
      <c r="C77" s="48">
        <v>86000</v>
      </c>
      <c r="D77" s="49"/>
      <c r="E77" s="36"/>
      <c r="F77" s="49"/>
      <c r="G77" s="49"/>
      <c r="H77" s="49"/>
      <c r="I77" s="49"/>
      <c r="J77" s="49"/>
      <c r="K77" s="19">
        <v>0</v>
      </c>
      <c r="L77" s="19">
        <v>0</v>
      </c>
      <c r="M77" s="46"/>
    </row>
    <row r="78" spans="1:13" s="41" customFormat="1" ht="15.75" hidden="1" customHeight="1" x14ac:dyDescent="0.25">
      <c r="A78" s="37">
        <v>38</v>
      </c>
      <c r="B78" s="72" t="s">
        <v>106</v>
      </c>
      <c r="C78" s="40">
        <f>SUM(C79)</f>
        <v>14000</v>
      </c>
      <c r="D78" s="36"/>
      <c r="E78" s="36"/>
      <c r="F78" s="36"/>
      <c r="G78" s="36"/>
      <c r="H78" s="36"/>
      <c r="I78" s="36"/>
      <c r="J78" s="36"/>
      <c r="K78" s="41">
        <v>0</v>
      </c>
      <c r="L78" s="41">
        <v>0</v>
      </c>
      <c r="M78" s="41">
        <f>SUM(C78:G78)</f>
        <v>14000</v>
      </c>
    </row>
    <row r="79" spans="1:13" ht="12.75" hidden="1" customHeight="1" x14ac:dyDescent="0.25">
      <c r="A79" s="28">
        <v>381</v>
      </c>
      <c r="B79" s="29" t="s">
        <v>107</v>
      </c>
      <c r="C79" s="73">
        <v>14000</v>
      </c>
      <c r="D79" s="49"/>
      <c r="E79" s="36"/>
      <c r="F79" s="49"/>
      <c r="G79" s="49"/>
      <c r="H79" s="49"/>
      <c r="I79" s="49"/>
      <c r="J79" s="49"/>
      <c r="K79" s="19">
        <v>0</v>
      </c>
      <c r="L79" s="19">
        <v>0</v>
      </c>
      <c r="M79" s="46"/>
    </row>
    <row r="80" spans="1:13" ht="37.5" hidden="1" customHeight="1" x14ac:dyDescent="0.25">
      <c r="A80" s="37">
        <v>42</v>
      </c>
      <c r="B80" s="38" t="s">
        <v>21</v>
      </c>
      <c r="C80" s="40">
        <f>SUM(C81:C83)</f>
        <v>1500000</v>
      </c>
      <c r="D80" s="36"/>
      <c r="E80" s="36"/>
      <c r="F80" s="36"/>
      <c r="G80" s="36"/>
      <c r="H80" s="36"/>
      <c r="I80" s="36"/>
      <c r="J80" s="36"/>
      <c r="M80" s="46">
        <f>SUM(C80:G80)</f>
        <v>1500000</v>
      </c>
    </row>
    <row r="81" spans="1:13" ht="15.6" hidden="1" customHeight="1" x14ac:dyDescent="0.25">
      <c r="A81" s="28">
        <v>422</v>
      </c>
      <c r="B81" s="29" t="s">
        <v>101</v>
      </c>
      <c r="C81" s="48">
        <v>1296000</v>
      </c>
      <c r="D81" s="49"/>
      <c r="E81" s="36"/>
      <c r="F81" s="49"/>
      <c r="G81" s="49"/>
      <c r="H81" s="49"/>
      <c r="I81" s="49"/>
      <c r="J81" s="49"/>
      <c r="M81" s="46"/>
    </row>
    <row r="82" spans="1:13" ht="13.5" hidden="1" customHeight="1" x14ac:dyDescent="0.25">
      <c r="A82" s="28">
        <v>424</v>
      </c>
      <c r="B82" s="29" t="s">
        <v>108</v>
      </c>
      <c r="C82" s="48">
        <v>4000</v>
      </c>
      <c r="D82" s="49"/>
      <c r="E82" s="36"/>
      <c r="F82" s="49"/>
      <c r="G82" s="49"/>
      <c r="H82" s="49"/>
      <c r="I82" s="49"/>
      <c r="J82" s="49"/>
      <c r="M82" s="46"/>
    </row>
    <row r="83" spans="1:13" ht="15.6" hidden="1" customHeight="1" x14ac:dyDescent="0.25">
      <c r="A83" s="31">
        <v>426</v>
      </c>
      <c r="B83" s="32" t="s">
        <v>109</v>
      </c>
      <c r="C83" s="51">
        <v>200000</v>
      </c>
      <c r="D83" s="49"/>
      <c r="E83" s="36"/>
      <c r="F83" s="49"/>
      <c r="G83" s="49"/>
      <c r="H83" s="49"/>
      <c r="I83" s="49"/>
      <c r="J83" s="49"/>
      <c r="M83" s="46"/>
    </row>
    <row r="84" spans="1:13" s="41" customFormat="1" ht="15.6" hidden="1" customHeight="1" x14ac:dyDescent="0.25">
      <c r="A84" s="364" t="s">
        <v>102</v>
      </c>
      <c r="B84" s="365"/>
      <c r="C84" s="34">
        <f>SUM(C75,C78,C80)</f>
        <v>2600000</v>
      </c>
      <c r="D84" s="36"/>
      <c r="E84" s="36"/>
      <c r="F84" s="36"/>
      <c r="G84" s="36"/>
      <c r="H84" s="36"/>
      <c r="I84" s="36"/>
      <c r="J84" s="36"/>
      <c r="K84" s="67" t="e">
        <f>SUM(K75,K78,#REF!,#REF!,K80)</f>
        <v>#REF!</v>
      </c>
      <c r="L84" s="34" t="e">
        <f>SUM(L75,L78,#REF!,#REF!,L80)</f>
        <v>#REF!</v>
      </c>
      <c r="M84" s="34" t="e">
        <f>SUM(M75,M78,#REF!,#REF!,M80)</f>
        <v>#REF!</v>
      </c>
    </row>
    <row r="85" spans="1:13" s="41" customFormat="1" ht="15.6" hidden="1" customHeight="1" x14ac:dyDescent="0.25">
      <c r="A85" s="35"/>
      <c r="B85" s="35"/>
      <c r="C85" s="36"/>
      <c r="D85" s="36"/>
      <c r="E85" s="36"/>
      <c r="F85" s="36"/>
      <c r="G85" s="36"/>
      <c r="H85" s="36"/>
      <c r="I85" s="36"/>
      <c r="J85" s="36"/>
      <c r="M85" s="46"/>
    </row>
    <row r="86" spans="1:13" s="41" customFormat="1" ht="15.6" hidden="1" customHeight="1" x14ac:dyDescent="0.25">
      <c r="A86" s="41" t="s">
        <v>72</v>
      </c>
      <c r="B86" s="35"/>
      <c r="C86" s="36"/>
      <c r="D86" s="36"/>
      <c r="E86" s="36"/>
      <c r="F86" s="36"/>
      <c r="G86" s="36"/>
      <c r="H86" s="36"/>
      <c r="I86" s="36"/>
      <c r="J86" s="36"/>
      <c r="M86" s="46"/>
    </row>
    <row r="87" spans="1:13" s="43" customFormat="1" ht="32.25" hidden="1" customHeight="1" x14ac:dyDescent="0.2">
      <c r="A87" s="349" t="s">
        <v>97</v>
      </c>
      <c r="B87" s="351" t="s">
        <v>63</v>
      </c>
      <c r="C87" s="353" t="s">
        <v>1</v>
      </c>
      <c r="D87" s="362"/>
      <c r="E87" s="363"/>
      <c r="F87" s="363"/>
      <c r="G87" s="363"/>
      <c r="H87" s="363"/>
      <c r="I87" s="359"/>
      <c r="J87" s="359"/>
      <c r="K87" s="42" t="s">
        <v>78</v>
      </c>
      <c r="L87" s="42" t="s">
        <v>79</v>
      </c>
    </row>
    <row r="88" spans="1:13" s="43" customFormat="1" ht="15" hidden="1" customHeight="1" x14ac:dyDescent="0.2">
      <c r="A88" s="350"/>
      <c r="B88" s="352"/>
      <c r="C88" s="354"/>
      <c r="D88" s="362"/>
      <c r="E88" s="363"/>
      <c r="F88" s="363"/>
      <c r="G88" s="363"/>
      <c r="H88" s="363"/>
      <c r="I88" s="359"/>
      <c r="J88" s="359"/>
      <c r="K88" s="44"/>
      <c r="L88" s="44"/>
    </row>
    <row r="89" spans="1:13" s="46" customFormat="1" ht="14.25" hidden="1" customHeight="1" x14ac:dyDescent="0.25">
      <c r="A89" s="68">
        <v>31</v>
      </c>
      <c r="B89" s="25" t="s">
        <v>15</v>
      </c>
      <c r="C89" s="27">
        <f>SUM(C90:C92)</f>
        <v>93562200</v>
      </c>
      <c r="D89" s="36"/>
      <c r="E89" s="36"/>
      <c r="F89" s="36"/>
      <c r="G89" s="36"/>
      <c r="H89" s="36"/>
      <c r="I89" s="36"/>
      <c r="J89" s="36"/>
      <c r="K89" s="69">
        <f>SUM(K90:K92)</f>
        <v>0</v>
      </c>
      <c r="L89" s="70">
        <f>SUM(L90:L92)</f>
        <v>0</v>
      </c>
      <c r="M89" s="46">
        <f>SUM(C89:G89)</f>
        <v>93562200</v>
      </c>
    </row>
    <row r="90" spans="1:13" ht="14.25" hidden="1" customHeight="1" x14ac:dyDescent="0.25">
      <c r="A90" s="64">
        <v>311</v>
      </c>
      <c r="B90" s="29" t="s">
        <v>104</v>
      </c>
      <c r="C90" s="48">
        <v>78040000</v>
      </c>
      <c r="D90" s="49"/>
      <c r="E90" s="49"/>
      <c r="F90" s="49"/>
      <c r="G90" s="49"/>
      <c r="H90" s="49"/>
      <c r="I90" s="49"/>
      <c r="J90" s="49"/>
      <c r="K90" s="19">
        <v>0</v>
      </c>
      <c r="L90" s="19">
        <v>0</v>
      </c>
      <c r="M90" s="46"/>
    </row>
    <row r="91" spans="1:13" ht="14.25" hidden="1" customHeight="1" x14ac:dyDescent="0.25">
      <c r="A91" s="28">
        <v>312</v>
      </c>
      <c r="B91" s="29" t="s">
        <v>110</v>
      </c>
      <c r="C91" s="48">
        <v>2356200</v>
      </c>
      <c r="D91" s="49"/>
      <c r="E91" s="49"/>
      <c r="F91" s="49"/>
      <c r="G91" s="49"/>
      <c r="H91" s="49"/>
      <c r="I91" s="49"/>
      <c r="J91" s="49"/>
      <c r="K91" s="19">
        <v>0</v>
      </c>
      <c r="L91" s="19">
        <v>0</v>
      </c>
      <c r="M91" s="46"/>
    </row>
    <row r="92" spans="1:13" ht="18.75" hidden="1" customHeight="1" x14ac:dyDescent="0.25">
      <c r="A92" s="28">
        <v>313</v>
      </c>
      <c r="B92" s="29" t="s">
        <v>105</v>
      </c>
      <c r="C92" s="48">
        <v>13166000</v>
      </c>
      <c r="D92" s="49"/>
      <c r="E92" s="49"/>
      <c r="F92" s="49"/>
      <c r="G92" s="49"/>
      <c r="H92" s="49"/>
      <c r="I92" s="49"/>
      <c r="J92" s="49"/>
      <c r="K92" s="19">
        <v>0</v>
      </c>
      <c r="L92" s="19">
        <v>0</v>
      </c>
      <c r="M92" s="46"/>
    </row>
    <row r="93" spans="1:13" s="46" customFormat="1" ht="15.75" hidden="1" customHeight="1" x14ac:dyDescent="0.25">
      <c r="A93" s="37">
        <v>32</v>
      </c>
      <c r="B93" s="38" t="s">
        <v>16</v>
      </c>
      <c r="C93" s="40">
        <f>SUM(C94:C97)</f>
        <v>38911220</v>
      </c>
      <c r="D93" s="36"/>
      <c r="E93" s="36"/>
      <c r="F93" s="36"/>
      <c r="G93" s="36"/>
      <c r="H93" s="36"/>
      <c r="I93" s="36"/>
      <c r="J93" s="36"/>
      <c r="K93" s="46">
        <v>0</v>
      </c>
      <c r="L93" s="46">
        <v>0</v>
      </c>
      <c r="M93" s="46">
        <f>SUM(C93:G93)</f>
        <v>38911220</v>
      </c>
    </row>
    <row r="94" spans="1:13" ht="21" hidden="1" customHeight="1" x14ac:dyDescent="0.25">
      <c r="A94" s="28">
        <v>321</v>
      </c>
      <c r="B94" s="29" t="s">
        <v>111</v>
      </c>
      <c r="C94" s="30">
        <v>2634538</v>
      </c>
      <c r="D94" s="49"/>
      <c r="E94" s="49"/>
      <c r="F94" s="49"/>
      <c r="G94" s="49"/>
      <c r="H94" s="49"/>
      <c r="I94" s="49"/>
      <c r="J94" s="49"/>
      <c r="K94" s="19">
        <v>0</v>
      </c>
      <c r="L94" s="19">
        <v>0</v>
      </c>
      <c r="M94" s="46"/>
    </row>
    <row r="95" spans="1:13" ht="14.25" hidden="1" customHeight="1" x14ac:dyDescent="0.25">
      <c r="A95" s="28">
        <v>322</v>
      </c>
      <c r="B95" s="29" t="s">
        <v>112</v>
      </c>
      <c r="C95" s="30">
        <f>32727000-1316965</f>
        <v>31410035</v>
      </c>
      <c r="D95" s="49"/>
      <c r="E95" s="49"/>
      <c r="F95" s="49"/>
      <c r="G95" s="49"/>
      <c r="H95" s="49"/>
      <c r="I95" s="49"/>
      <c r="J95" s="49"/>
      <c r="K95" s="19">
        <v>0</v>
      </c>
      <c r="L95" s="19">
        <v>0</v>
      </c>
      <c r="M95" s="46"/>
    </row>
    <row r="96" spans="1:13" ht="18" hidden="1" customHeight="1" x14ac:dyDescent="0.25">
      <c r="A96" s="28">
        <v>323</v>
      </c>
      <c r="B96" s="29" t="s">
        <v>98</v>
      </c>
      <c r="C96" s="30">
        <f>5336877-871855</f>
        <v>4465022</v>
      </c>
      <c r="D96" s="49"/>
      <c r="E96" s="49"/>
      <c r="F96" s="49"/>
      <c r="G96" s="49"/>
      <c r="H96" s="49"/>
      <c r="I96" s="49"/>
      <c r="J96" s="49"/>
      <c r="M96" s="46"/>
    </row>
    <row r="97" spans="1:13" ht="15.6" hidden="1" customHeight="1" x14ac:dyDescent="0.25">
      <c r="A97" s="28">
        <v>329</v>
      </c>
      <c r="B97" s="29" t="s">
        <v>113</v>
      </c>
      <c r="C97" s="30">
        <v>401625</v>
      </c>
      <c r="D97" s="49"/>
      <c r="E97" s="49"/>
      <c r="F97" s="49"/>
      <c r="G97" s="49"/>
      <c r="H97" s="49"/>
      <c r="I97" s="49"/>
      <c r="J97" s="49"/>
      <c r="M97" s="46"/>
    </row>
    <row r="98" spans="1:13" s="46" customFormat="1" ht="15.6" hidden="1" customHeight="1" x14ac:dyDescent="0.25">
      <c r="A98" s="37">
        <v>34</v>
      </c>
      <c r="B98" s="38" t="s">
        <v>19</v>
      </c>
      <c r="C98" s="40">
        <f>SUM(C99:C100)</f>
        <v>500000</v>
      </c>
      <c r="D98" s="36"/>
      <c r="E98" s="36"/>
      <c r="F98" s="36"/>
      <c r="G98" s="36"/>
      <c r="H98" s="36"/>
      <c r="I98" s="36"/>
      <c r="J98" s="36"/>
      <c r="M98" s="46">
        <f>SUM(C98:G98)</f>
        <v>500000</v>
      </c>
    </row>
    <row r="99" spans="1:13" ht="15.6" hidden="1" customHeight="1" x14ac:dyDescent="0.25">
      <c r="A99" s="28">
        <v>342</v>
      </c>
      <c r="B99" s="29" t="s">
        <v>114</v>
      </c>
      <c r="C99" s="48">
        <v>100000</v>
      </c>
      <c r="D99" s="49"/>
      <c r="E99" s="49"/>
      <c r="F99" s="49"/>
      <c r="G99" s="49"/>
      <c r="H99" s="49"/>
      <c r="I99" s="49"/>
      <c r="J99" s="49"/>
    </row>
    <row r="100" spans="1:13" ht="15.6" hidden="1" customHeight="1" x14ac:dyDescent="0.25">
      <c r="A100" s="28">
        <v>343</v>
      </c>
      <c r="B100" s="29" t="s">
        <v>115</v>
      </c>
      <c r="C100" s="30">
        <v>400000</v>
      </c>
      <c r="D100" s="49"/>
      <c r="E100" s="49"/>
      <c r="F100" s="49"/>
      <c r="G100" s="49"/>
      <c r="H100" s="49"/>
      <c r="I100" s="49"/>
      <c r="J100" s="49"/>
      <c r="M100" s="46"/>
    </row>
    <row r="101" spans="1:13" s="46" customFormat="1" ht="31.15" hidden="1" customHeight="1" x14ac:dyDescent="0.25">
      <c r="A101" s="37">
        <v>37</v>
      </c>
      <c r="B101" s="38" t="s">
        <v>116</v>
      </c>
      <c r="C101" s="40">
        <f>SUM(C102)</f>
        <v>120000</v>
      </c>
      <c r="D101" s="36"/>
      <c r="E101" s="36"/>
      <c r="F101" s="36"/>
      <c r="G101" s="36"/>
      <c r="H101" s="36"/>
      <c r="I101" s="36"/>
      <c r="J101" s="36"/>
    </row>
    <row r="102" spans="1:13" ht="31.15" hidden="1" customHeight="1" x14ac:dyDescent="0.25">
      <c r="A102" s="31">
        <v>372</v>
      </c>
      <c r="B102" s="32" t="s">
        <v>117</v>
      </c>
      <c r="C102" s="33">
        <v>120000</v>
      </c>
      <c r="D102" s="49"/>
      <c r="E102" s="49"/>
      <c r="F102" s="49"/>
      <c r="G102" s="49"/>
      <c r="H102" s="49"/>
      <c r="I102" s="49"/>
      <c r="J102" s="49"/>
      <c r="M102" s="46"/>
    </row>
    <row r="103" spans="1:13" s="41" customFormat="1" ht="15.75" hidden="1" customHeight="1" x14ac:dyDescent="0.25">
      <c r="A103" s="364" t="s">
        <v>102</v>
      </c>
      <c r="B103" s="365"/>
      <c r="C103" s="34">
        <f>SUM(C89,C93,C98,C101)</f>
        <v>133093420</v>
      </c>
      <c r="D103" s="36"/>
      <c r="E103" s="36"/>
      <c r="F103" s="36"/>
      <c r="G103" s="36"/>
      <c r="H103" s="36"/>
      <c r="I103" s="36"/>
      <c r="J103" s="36"/>
      <c r="K103" s="67" t="e">
        <f>SUM(K89,K93,K98,#REF!,#REF!)</f>
        <v>#REF!</v>
      </c>
      <c r="L103" s="34" t="e">
        <f>SUM(L89,L93,L98,#REF!,#REF!)</f>
        <v>#REF!</v>
      </c>
      <c r="M103" s="34" t="e">
        <f>SUM(M89,M93,M98,#REF!,#REF!)</f>
        <v>#REF!</v>
      </c>
    </row>
    <row r="104" spans="1:13" s="41" customFormat="1" ht="15.6" hidden="1" customHeight="1" x14ac:dyDescent="0.25">
      <c r="A104" s="35"/>
      <c r="B104" s="35"/>
      <c r="C104" s="36"/>
      <c r="D104" s="36"/>
      <c r="E104" s="36"/>
      <c r="F104" s="36"/>
      <c r="G104" s="36"/>
      <c r="H104" s="36"/>
      <c r="I104" s="36"/>
      <c r="J104" s="36"/>
      <c r="M104" s="46"/>
    </row>
    <row r="105" spans="1:13" s="41" customFormat="1" ht="15.6" hidden="1" customHeight="1" x14ac:dyDescent="0.25">
      <c r="A105" s="41" t="s">
        <v>118</v>
      </c>
      <c r="B105" s="35"/>
      <c r="C105" s="36"/>
      <c r="D105" s="36"/>
      <c r="E105" s="36"/>
      <c r="F105" s="36"/>
      <c r="G105" s="36"/>
      <c r="H105" s="36"/>
      <c r="I105" s="36"/>
      <c r="J105" s="36"/>
      <c r="M105" s="46"/>
    </row>
    <row r="106" spans="1:13" s="43" customFormat="1" ht="32.25" hidden="1" customHeight="1" x14ac:dyDescent="0.2">
      <c r="A106" s="349" t="s">
        <v>97</v>
      </c>
      <c r="B106" s="351" t="s">
        <v>63</v>
      </c>
      <c r="C106" s="353" t="s">
        <v>1</v>
      </c>
      <c r="D106" s="362"/>
      <c r="E106" s="363"/>
      <c r="F106" s="363"/>
      <c r="G106" s="363"/>
      <c r="H106" s="363"/>
      <c r="I106" s="359"/>
      <c r="J106" s="359"/>
      <c r="K106" s="42" t="s">
        <v>78</v>
      </c>
      <c r="L106" s="42" t="s">
        <v>79</v>
      </c>
    </row>
    <row r="107" spans="1:13" s="43" customFormat="1" ht="15" hidden="1" customHeight="1" x14ac:dyDescent="0.2">
      <c r="A107" s="350"/>
      <c r="B107" s="352"/>
      <c r="C107" s="354"/>
      <c r="D107" s="362"/>
      <c r="E107" s="363"/>
      <c r="F107" s="363"/>
      <c r="G107" s="363"/>
      <c r="H107" s="363"/>
      <c r="I107" s="359"/>
      <c r="J107" s="359"/>
      <c r="K107" s="44"/>
      <c r="L107" s="44"/>
    </row>
    <row r="108" spans="1:13" s="46" customFormat="1" ht="15.75" hidden="1" customHeight="1" x14ac:dyDescent="0.25">
      <c r="A108" s="24">
        <v>32</v>
      </c>
      <c r="B108" s="25" t="s">
        <v>16</v>
      </c>
      <c r="C108" s="27">
        <f>SUM(C109:C110)</f>
        <v>650000</v>
      </c>
      <c r="D108" s="36"/>
      <c r="E108" s="36"/>
      <c r="F108" s="36"/>
      <c r="G108" s="36"/>
      <c r="H108" s="36"/>
      <c r="I108" s="36"/>
      <c r="J108" s="36"/>
      <c r="K108" s="46">
        <v>0</v>
      </c>
      <c r="L108" s="46">
        <v>0</v>
      </c>
      <c r="M108" s="46">
        <f>SUM(C108:G108)</f>
        <v>650000</v>
      </c>
    </row>
    <row r="109" spans="1:13" ht="14.25" hidden="1" customHeight="1" x14ac:dyDescent="0.25">
      <c r="A109" s="28">
        <v>321</v>
      </c>
      <c r="B109" s="29" t="s">
        <v>111</v>
      </c>
      <c r="C109" s="73">
        <v>50000</v>
      </c>
      <c r="D109" s="49"/>
      <c r="E109" s="49"/>
      <c r="F109" s="49"/>
      <c r="G109" s="49"/>
      <c r="H109" s="49"/>
      <c r="I109" s="49"/>
      <c r="J109" s="49"/>
      <c r="K109" s="19">
        <v>0</v>
      </c>
      <c r="L109" s="19">
        <v>0</v>
      </c>
      <c r="M109" s="46"/>
    </row>
    <row r="110" spans="1:13" ht="14.25" hidden="1" customHeight="1" x14ac:dyDescent="0.25">
      <c r="A110" s="28">
        <v>322</v>
      </c>
      <c r="B110" s="29" t="s">
        <v>112</v>
      </c>
      <c r="C110" s="73">
        <v>600000</v>
      </c>
      <c r="D110" s="49"/>
      <c r="E110" s="49"/>
      <c r="F110" s="49"/>
      <c r="G110" s="49"/>
      <c r="H110" s="49"/>
      <c r="I110" s="49"/>
      <c r="J110" s="49"/>
      <c r="K110" s="19">
        <v>0</v>
      </c>
      <c r="L110" s="19">
        <v>0</v>
      </c>
      <c r="M110" s="46"/>
    </row>
    <row r="111" spans="1:13" ht="15" hidden="1" customHeight="1" x14ac:dyDescent="0.25">
      <c r="A111" s="37">
        <v>42</v>
      </c>
      <c r="B111" s="38" t="s">
        <v>21</v>
      </c>
      <c r="C111" s="40">
        <f>SUM(C112:C113)</f>
        <v>350000</v>
      </c>
      <c r="D111" s="36"/>
      <c r="E111" s="36"/>
      <c r="F111" s="36"/>
      <c r="G111" s="36"/>
      <c r="H111" s="36"/>
      <c r="I111" s="36"/>
      <c r="J111" s="36"/>
      <c r="M111" s="46">
        <f>SUM(C111:G111)</f>
        <v>350000</v>
      </c>
    </row>
    <row r="112" spans="1:13" ht="15.6" hidden="1" customHeight="1" x14ac:dyDescent="0.25">
      <c r="A112" s="28">
        <v>422</v>
      </c>
      <c r="B112" s="29" t="s">
        <v>101</v>
      </c>
      <c r="C112" s="48">
        <v>350000</v>
      </c>
      <c r="D112" s="49"/>
      <c r="E112" s="49"/>
      <c r="F112" s="49"/>
      <c r="G112" s="49"/>
      <c r="H112" s="49"/>
      <c r="I112" s="49"/>
      <c r="J112" s="49"/>
      <c r="M112" s="46"/>
    </row>
    <row r="113" spans="1:13" ht="31.15" hidden="1" customHeight="1" x14ac:dyDescent="0.25">
      <c r="A113" s="31">
        <v>424</v>
      </c>
      <c r="B113" s="32" t="s">
        <v>108</v>
      </c>
      <c r="C113" s="51"/>
      <c r="D113" s="49"/>
      <c r="E113" s="49"/>
      <c r="F113" s="49"/>
      <c r="G113" s="49"/>
      <c r="H113" s="49"/>
      <c r="I113" s="49"/>
      <c r="J113" s="49"/>
    </row>
    <row r="114" spans="1:13" s="41" customFormat="1" ht="15.6" hidden="1" customHeight="1" x14ac:dyDescent="0.25">
      <c r="A114" s="364" t="s">
        <v>102</v>
      </c>
      <c r="B114" s="365"/>
      <c r="C114" s="34">
        <f>SUM(C108,C111)</f>
        <v>1000000</v>
      </c>
      <c r="D114" s="36"/>
      <c r="E114" s="36"/>
      <c r="F114" s="36"/>
      <c r="G114" s="36"/>
      <c r="H114" s="36"/>
      <c r="I114" s="36"/>
      <c r="J114" s="36"/>
      <c r="K114" s="67" t="e">
        <f>SUM(#REF!,K108,#REF!,#REF!,K111)</f>
        <v>#REF!</v>
      </c>
      <c r="L114" s="34" t="e">
        <f>SUM(#REF!,L108,#REF!,#REF!,L111)</f>
        <v>#REF!</v>
      </c>
      <c r="M114" s="34" t="e">
        <f>SUM(#REF!,M108,#REF!,#REF!,M111)</f>
        <v>#REF!</v>
      </c>
    </row>
    <row r="115" spans="1:13" ht="27.75" hidden="1" customHeight="1" x14ac:dyDescent="0.25">
      <c r="A115" s="74">
        <v>3212</v>
      </c>
      <c r="B115" s="75" t="s">
        <v>119</v>
      </c>
      <c r="C115" s="71"/>
      <c r="D115" s="76"/>
      <c r="E115" s="76"/>
      <c r="F115" s="76"/>
      <c r="G115" s="76"/>
      <c r="H115" s="76"/>
      <c r="I115" s="76"/>
      <c r="J115" s="77"/>
      <c r="K115" s="19">
        <v>0</v>
      </c>
      <c r="L115" s="19">
        <v>0</v>
      </c>
    </row>
    <row r="116" spans="1:13" ht="14.25" hidden="1" customHeight="1" x14ac:dyDescent="0.25">
      <c r="A116" s="74">
        <v>3213</v>
      </c>
      <c r="B116" s="75" t="s">
        <v>120</v>
      </c>
      <c r="C116" s="71"/>
      <c r="D116" s="71"/>
      <c r="E116" s="71"/>
      <c r="F116" s="71"/>
      <c r="G116" s="71"/>
      <c r="H116" s="71"/>
      <c r="I116" s="71"/>
      <c r="J116" s="78"/>
      <c r="K116" s="19">
        <v>0</v>
      </c>
      <c r="L116" s="19">
        <v>0</v>
      </c>
    </row>
    <row r="117" spans="1:13" ht="14.25" hidden="1" customHeight="1" x14ac:dyDescent="0.25">
      <c r="A117" s="37">
        <v>322</v>
      </c>
      <c r="B117" s="38" t="s">
        <v>112</v>
      </c>
      <c r="C117" s="39">
        <f t="shared" ref="C117:J117" si="0">SUM(C118)</f>
        <v>0</v>
      </c>
      <c r="D117" s="39">
        <f>SUM(D118)</f>
        <v>0</v>
      </c>
      <c r="E117" s="39">
        <f t="shared" si="0"/>
        <v>0</v>
      </c>
      <c r="F117" s="39">
        <f t="shared" si="0"/>
        <v>0</v>
      </c>
      <c r="G117" s="39">
        <f t="shared" si="0"/>
        <v>0</v>
      </c>
      <c r="H117" s="39">
        <f t="shared" si="0"/>
        <v>0</v>
      </c>
      <c r="I117" s="39">
        <f t="shared" si="0"/>
        <v>0</v>
      </c>
      <c r="J117" s="40">
        <f t="shared" si="0"/>
        <v>0</v>
      </c>
      <c r="K117" s="19">
        <v>0</v>
      </c>
      <c r="L117" s="19">
        <v>0</v>
      </c>
    </row>
    <row r="118" spans="1:13" ht="14.25" hidden="1" customHeight="1" x14ac:dyDescent="0.25">
      <c r="A118" s="79">
        <v>3225</v>
      </c>
      <c r="B118" s="80" t="s">
        <v>121</v>
      </c>
      <c r="C118" s="82"/>
      <c r="D118" s="81"/>
      <c r="E118" s="82"/>
      <c r="F118" s="82"/>
      <c r="G118" s="82"/>
      <c r="H118" s="82"/>
      <c r="I118" s="81"/>
      <c r="J118" s="83"/>
      <c r="K118" s="19">
        <v>0</v>
      </c>
      <c r="L118" s="19">
        <v>0</v>
      </c>
    </row>
    <row r="119" spans="1:13" s="41" customFormat="1" ht="15" hidden="1" customHeight="1" x14ac:dyDescent="0.25">
      <c r="A119" s="364" t="s">
        <v>102</v>
      </c>
      <c r="B119" s="365"/>
      <c r="C119" s="57">
        <f t="shared" ref="C119:J119" si="1">SUM(C113)</f>
        <v>0</v>
      </c>
      <c r="D119" s="57">
        <f>SUM(D113)</f>
        <v>0</v>
      </c>
      <c r="E119" s="57">
        <f t="shared" si="1"/>
        <v>0</v>
      </c>
      <c r="F119" s="57">
        <f t="shared" si="1"/>
        <v>0</v>
      </c>
      <c r="G119" s="57">
        <f t="shared" si="1"/>
        <v>0</v>
      </c>
      <c r="H119" s="57">
        <f>SUM(H113)</f>
        <v>0</v>
      </c>
      <c r="I119" s="57">
        <f t="shared" si="1"/>
        <v>0</v>
      </c>
      <c r="J119" s="57">
        <f t="shared" si="1"/>
        <v>0</v>
      </c>
    </row>
    <row r="120" spans="1:13" s="41" customFormat="1" ht="15.6" hidden="1" customHeight="1" x14ac:dyDescent="0.25">
      <c r="A120" s="84"/>
      <c r="B120" s="35"/>
      <c r="C120" s="62"/>
      <c r="D120" s="62"/>
      <c r="E120" s="62"/>
      <c r="F120" s="62"/>
      <c r="G120" s="62"/>
      <c r="H120" s="62"/>
      <c r="I120" s="62"/>
      <c r="J120" s="62"/>
    </row>
    <row r="121" spans="1:13" s="41" customFormat="1" ht="15.6" hidden="1" customHeight="1" x14ac:dyDescent="0.25">
      <c r="A121" s="368" t="s">
        <v>122</v>
      </c>
      <c r="B121" s="368"/>
      <c r="C121" s="60"/>
      <c r="D121" s="60"/>
      <c r="E121" s="62"/>
      <c r="F121" s="62"/>
      <c r="G121" s="62"/>
      <c r="H121" s="62"/>
      <c r="I121" s="62"/>
      <c r="J121" s="62"/>
    </row>
    <row r="122" spans="1:13" s="43" customFormat="1" ht="32.25" hidden="1" customHeight="1" x14ac:dyDescent="0.2">
      <c r="A122" s="349" t="s">
        <v>97</v>
      </c>
      <c r="B122" s="351" t="s">
        <v>63</v>
      </c>
      <c r="C122" s="369" t="s">
        <v>53</v>
      </c>
      <c r="D122" s="369" t="s">
        <v>55</v>
      </c>
      <c r="E122" s="369" t="s">
        <v>56</v>
      </c>
      <c r="F122" s="369" t="s">
        <v>24</v>
      </c>
      <c r="G122" s="369" t="s">
        <v>123</v>
      </c>
      <c r="H122" s="369">
        <v>922</v>
      </c>
      <c r="I122" s="353" t="s">
        <v>124</v>
      </c>
      <c r="J122" s="353" t="s">
        <v>125</v>
      </c>
      <c r="K122" s="42" t="s">
        <v>78</v>
      </c>
      <c r="L122" s="42" t="s">
        <v>79</v>
      </c>
    </row>
    <row r="123" spans="1:13" s="43" customFormat="1" ht="65.25" hidden="1" customHeight="1" x14ac:dyDescent="0.2">
      <c r="A123" s="350"/>
      <c r="B123" s="352"/>
      <c r="C123" s="370"/>
      <c r="D123" s="370"/>
      <c r="E123" s="370"/>
      <c r="F123" s="370"/>
      <c r="G123" s="370"/>
      <c r="H123" s="370"/>
      <c r="I123" s="354"/>
      <c r="J123" s="354"/>
      <c r="K123" s="44"/>
      <c r="L123" s="44"/>
    </row>
    <row r="124" spans="1:13" ht="14.25" hidden="1" customHeight="1" x14ac:dyDescent="0.25">
      <c r="A124" s="24">
        <v>32</v>
      </c>
      <c r="B124" s="25" t="s">
        <v>16</v>
      </c>
      <c r="C124" s="26">
        <f t="shared" ref="C124:F124" si="2">SUM(C125,C128)</f>
        <v>0</v>
      </c>
      <c r="D124" s="26">
        <f>SUM(D125,D128)</f>
        <v>0</v>
      </c>
      <c r="E124" s="26">
        <f t="shared" si="2"/>
        <v>0</v>
      </c>
      <c r="F124" s="26">
        <f t="shared" si="2"/>
        <v>0</v>
      </c>
      <c r="G124" s="26">
        <f>SUM(G125,G128)</f>
        <v>0</v>
      </c>
      <c r="H124" s="26">
        <f>SUM(H125,H128)</f>
        <v>0</v>
      </c>
      <c r="I124" s="26" t="e">
        <f>SUM(#REF!*1.1)</f>
        <v>#REF!</v>
      </c>
      <c r="J124" s="27" t="e">
        <f>SUM(I124*1.099)</f>
        <v>#REF!</v>
      </c>
      <c r="K124" s="19">
        <v>0</v>
      </c>
      <c r="L124" s="19">
        <v>0</v>
      </c>
    </row>
    <row r="125" spans="1:13" ht="14.25" hidden="1" customHeight="1" x14ac:dyDescent="0.25">
      <c r="A125" s="37">
        <v>321</v>
      </c>
      <c r="B125" s="38" t="s">
        <v>111</v>
      </c>
      <c r="C125" s="39">
        <f t="shared" ref="C125:J125" si="3">SUM(C126:C127)</f>
        <v>0</v>
      </c>
      <c r="D125" s="39">
        <f>SUM(D126:D127)</f>
        <v>0</v>
      </c>
      <c r="E125" s="39">
        <f t="shared" si="3"/>
        <v>0</v>
      </c>
      <c r="F125" s="39">
        <f t="shared" si="3"/>
        <v>0</v>
      </c>
      <c r="G125" s="39">
        <f>SUM(G126:G127)</f>
        <v>0</v>
      </c>
      <c r="H125" s="39">
        <f>SUM(H126:H127)</f>
        <v>0</v>
      </c>
      <c r="I125" s="39">
        <f t="shared" si="3"/>
        <v>0</v>
      </c>
      <c r="J125" s="40">
        <f t="shared" si="3"/>
        <v>0</v>
      </c>
      <c r="K125" s="19">
        <v>0</v>
      </c>
      <c r="L125" s="19">
        <v>0</v>
      </c>
    </row>
    <row r="126" spans="1:13" ht="27.75" hidden="1" customHeight="1" x14ac:dyDescent="0.25">
      <c r="A126" s="74">
        <v>3212</v>
      </c>
      <c r="B126" s="75" t="s">
        <v>119</v>
      </c>
      <c r="C126" s="71"/>
      <c r="D126" s="71"/>
      <c r="E126" s="71"/>
      <c r="F126" s="71"/>
      <c r="G126" s="71"/>
      <c r="H126" s="71"/>
      <c r="I126" s="71"/>
      <c r="J126" s="78"/>
      <c r="K126" s="19">
        <v>0</v>
      </c>
      <c r="L126" s="19">
        <v>0</v>
      </c>
    </row>
    <row r="127" spans="1:13" ht="14.25" hidden="1" customHeight="1" x14ac:dyDescent="0.25">
      <c r="A127" s="74">
        <v>3213</v>
      </c>
      <c r="B127" s="75" t="s">
        <v>120</v>
      </c>
      <c r="C127" s="71"/>
      <c r="D127" s="71"/>
      <c r="E127" s="71"/>
      <c r="F127" s="71"/>
      <c r="G127" s="71"/>
      <c r="H127" s="71"/>
      <c r="I127" s="71"/>
      <c r="J127" s="78"/>
      <c r="K127" s="19">
        <v>0</v>
      </c>
      <c r="L127" s="19">
        <v>0</v>
      </c>
    </row>
    <row r="128" spans="1:13" ht="14.25" hidden="1" customHeight="1" x14ac:dyDescent="0.25">
      <c r="A128" s="37">
        <v>322</v>
      </c>
      <c r="B128" s="38" t="s">
        <v>112</v>
      </c>
      <c r="C128" s="39">
        <f t="shared" ref="C128:J128" si="4">SUM(C129)</f>
        <v>0</v>
      </c>
      <c r="D128" s="39">
        <f>SUM(D129)</f>
        <v>0</v>
      </c>
      <c r="E128" s="39">
        <f t="shared" si="4"/>
        <v>0</v>
      </c>
      <c r="F128" s="39">
        <f t="shared" si="4"/>
        <v>0</v>
      </c>
      <c r="G128" s="39">
        <f>SUM(G129)</f>
        <v>0</v>
      </c>
      <c r="H128" s="39">
        <f>SUM(H129)</f>
        <v>0</v>
      </c>
      <c r="I128" s="39">
        <f t="shared" si="4"/>
        <v>0</v>
      </c>
      <c r="J128" s="40">
        <f t="shared" si="4"/>
        <v>0</v>
      </c>
      <c r="K128" s="19">
        <v>0</v>
      </c>
      <c r="L128" s="19">
        <v>0</v>
      </c>
    </row>
    <row r="129" spans="1:12" ht="14.25" hidden="1" customHeight="1" x14ac:dyDescent="0.25">
      <c r="A129" s="79">
        <v>3225</v>
      </c>
      <c r="B129" s="80" t="s">
        <v>121</v>
      </c>
      <c r="C129" s="82"/>
      <c r="D129" s="81"/>
      <c r="E129" s="82"/>
      <c r="F129" s="82"/>
      <c r="G129" s="82"/>
      <c r="H129" s="82"/>
      <c r="I129" s="81"/>
      <c r="J129" s="83"/>
      <c r="K129" s="19">
        <v>0</v>
      </c>
      <c r="L129" s="19">
        <v>0</v>
      </c>
    </row>
    <row r="130" spans="1:12" s="41" customFormat="1" ht="15.6" hidden="1" customHeight="1" x14ac:dyDescent="0.25">
      <c r="A130" s="364" t="s">
        <v>102</v>
      </c>
      <c r="B130" s="365"/>
      <c r="C130" s="57">
        <f t="shared" ref="C130:J130" si="5">SUM(C124)</f>
        <v>0</v>
      </c>
      <c r="D130" s="57">
        <f>SUM(D124)</f>
        <v>0</v>
      </c>
      <c r="E130" s="57">
        <f t="shared" si="5"/>
        <v>0</v>
      </c>
      <c r="F130" s="57">
        <f t="shared" si="5"/>
        <v>0</v>
      </c>
      <c r="G130" s="57">
        <f>SUM(G124)</f>
        <v>0</v>
      </c>
      <c r="H130" s="57">
        <f>SUM(H124)</f>
        <v>0</v>
      </c>
      <c r="I130" s="57" t="e">
        <f t="shared" si="5"/>
        <v>#REF!</v>
      </c>
      <c r="J130" s="57" t="e">
        <f t="shared" si="5"/>
        <v>#REF!</v>
      </c>
    </row>
    <row r="131" spans="1:12" s="41" customFormat="1" ht="15.6" hidden="1" customHeight="1" x14ac:dyDescent="0.25">
      <c r="A131" s="35"/>
      <c r="B131" s="35"/>
      <c r="C131" s="62"/>
      <c r="D131" s="62"/>
      <c r="E131" s="62"/>
      <c r="F131" s="62"/>
      <c r="G131" s="62"/>
      <c r="H131" s="62"/>
      <c r="I131" s="62"/>
      <c r="J131" s="62"/>
    </row>
    <row r="132" spans="1:12" s="60" customFormat="1" ht="21" hidden="1" customHeight="1" x14ac:dyDescent="0.25">
      <c r="A132" s="368" t="s">
        <v>122</v>
      </c>
      <c r="B132" s="368"/>
    </row>
    <row r="133" spans="1:12" s="43" customFormat="1" ht="32.25" hidden="1" customHeight="1" x14ac:dyDescent="0.2">
      <c r="A133" s="349" t="s">
        <v>97</v>
      </c>
      <c r="B133" s="351" t="s">
        <v>63</v>
      </c>
      <c r="C133" s="369" t="s">
        <v>53</v>
      </c>
      <c r="D133" s="369" t="s">
        <v>55</v>
      </c>
      <c r="E133" s="369" t="s">
        <v>56</v>
      </c>
      <c r="F133" s="369" t="s">
        <v>24</v>
      </c>
      <c r="G133" s="369" t="s">
        <v>123</v>
      </c>
      <c r="H133" s="369">
        <v>922</v>
      </c>
      <c r="I133" s="353" t="s">
        <v>124</v>
      </c>
      <c r="J133" s="353" t="s">
        <v>125</v>
      </c>
      <c r="K133" s="42" t="s">
        <v>78</v>
      </c>
      <c r="L133" s="42" t="s">
        <v>79</v>
      </c>
    </row>
    <row r="134" spans="1:12" s="43" customFormat="1" ht="60" hidden="1" customHeight="1" x14ac:dyDescent="0.2">
      <c r="A134" s="350"/>
      <c r="B134" s="352"/>
      <c r="C134" s="370"/>
      <c r="D134" s="370"/>
      <c r="E134" s="370"/>
      <c r="F134" s="370"/>
      <c r="G134" s="370"/>
      <c r="H134" s="370"/>
      <c r="I134" s="354"/>
      <c r="J134" s="354"/>
      <c r="K134" s="44"/>
      <c r="L134" s="44"/>
    </row>
    <row r="135" spans="1:12" ht="14.25" hidden="1" customHeight="1" x14ac:dyDescent="0.25">
      <c r="A135" s="24">
        <v>32</v>
      </c>
      <c r="B135" s="25" t="s">
        <v>16</v>
      </c>
      <c r="C135" s="26">
        <f t="shared" ref="C135:G135" si="6">SUM(C136,C138,C142)</f>
        <v>0</v>
      </c>
      <c r="D135" s="26">
        <f>SUM(D136,D138,D142)</f>
        <v>0</v>
      </c>
      <c r="E135" s="26">
        <f t="shared" si="6"/>
        <v>0</v>
      </c>
      <c r="F135" s="26">
        <f t="shared" si="6"/>
        <v>0</v>
      </c>
      <c r="G135" s="26">
        <f t="shared" si="6"/>
        <v>0</v>
      </c>
      <c r="H135" s="26">
        <f>SUM(H136,H138,H142)</f>
        <v>0</v>
      </c>
      <c r="I135" s="26" t="e">
        <f>SUM(#REF!*1.1)</f>
        <v>#REF!</v>
      </c>
      <c r="J135" s="27" t="e">
        <f>SUM(I135*1.099)</f>
        <v>#REF!</v>
      </c>
      <c r="K135" s="19">
        <v>0</v>
      </c>
      <c r="L135" s="19">
        <v>0</v>
      </c>
    </row>
    <row r="136" spans="1:12" ht="14.25" hidden="1" customHeight="1" x14ac:dyDescent="0.25">
      <c r="A136" s="37">
        <v>321</v>
      </c>
      <c r="B136" s="38" t="s">
        <v>111</v>
      </c>
      <c r="C136" s="39">
        <f t="shared" ref="C136:J136" si="7">SUM(C137)</f>
        <v>0</v>
      </c>
      <c r="D136" s="39">
        <f>SUM(D137)</f>
        <v>0</v>
      </c>
      <c r="E136" s="39">
        <f t="shared" si="7"/>
        <v>0</v>
      </c>
      <c r="F136" s="39">
        <f t="shared" si="7"/>
        <v>0</v>
      </c>
      <c r="G136" s="39">
        <f t="shared" si="7"/>
        <v>0</v>
      </c>
      <c r="H136" s="39">
        <f t="shared" si="7"/>
        <v>0</v>
      </c>
      <c r="I136" s="39">
        <f t="shared" si="7"/>
        <v>0</v>
      </c>
      <c r="J136" s="40">
        <f t="shared" si="7"/>
        <v>0</v>
      </c>
      <c r="K136" s="19">
        <v>0</v>
      </c>
      <c r="L136" s="19">
        <v>0</v>
      </c>
    </row>
    <row r="137" spans="1:12" ht="14.25" hidden="1" customHeight="1" x14ac:dyDescent="0.25">
      <c r="A137" s="74">
        <v>3213</v>
      </c>
      <c r="B137" s="75" t="s">
        <v>120</v>
      </c>
      <c r="C137" s="71"/>
      <c r="D137" s="71"/>
      <c r="E137" s="71"/>
      <c r="F137" s="71"/>
      <c r="G137" s="71"/>
      <c r="H137" s="71"/>
      <c r="I137" s="71"/>
      <c r="J137" s="78"/>
      <c r="K137" s="19">
        <v>0</v>
      </c>
      <c r="L137" s="19">
        <v>0</v>
      </c>
    </row>
    <row r="138" spans="1:12" ht="14.25" hidden="1" customHeight="1" x14ac:dyDescent="0.25">
      <c r="A138" s="37">
        <v>322</v>
      </c>
      <c r="B138" s="38" t="s">
        <v>112</v>
      </c>
      <c r="C138" s="39">
        <f t="shared" ref="C138:J138" si="8">SUM(C139:C141)</f>
        <v>0</v>
      </c>
      <c r="D138" s="39">
        <f>SUM(D139:D141)</f>
        <v>0</v>
      </c>
      <c r="E138" s="39">
        <f t="shared" si="8"/>
        <v>0</v>
      </c>
      <c r="F138" s="39">
        <f t="shared" si="8"/>
        <v>0</v>
      </c>
      <c r="G138" s="39">
        <f t="shared" si="8"/>
        <v>0</v>
      </c>
      <c r="H138" s="39">
        <f>SUM(H139:H141)</f>
        <v>0</v>
      </c>
      <c r="I138" s="39">
        <f t="shared" si="8"/>
        <v>0</v>
      </c>
      <c r="J138" s="40">
        <f t="shared" si="8"/>
        <v>0</v>
      </c>
      <c r="K138" s="19">
        <v>0</v>
      </c>
      <c r="L138" s="19">
        <v>0</v>
      </c>
    </row>
    <row r="139" spans="1:12" ht="19.5" hidden="1" customHeight="1" x14ac:dyDescent="0.25">
      <c r="A139" s="74">
        <v>3221</v>
      </c>
      <c r="B139" s="75" t="s">
        <v>126</v>
      </c>
      <c r="C139" s="71"/>
      <c r="D139" s="71"/>
      <c r="E139" s="71"/>
      <c r="F139" s="71"/>
      <c r="G139" s="71"/>
      <c r="H139" s="71"/>
      <c r="I139" s="71"/>
      <c r="J139" s="78"/>
      <c r="K139" s="19">
        <v>0</v>
      </c>
      <c r="L139" s="19">
        <v>0</v>
      </c>
    </row>
    <row r="140" spans="1:12" ht="14.25" hidden="1" customHeight="1" x14ac:dyDescent="0.25">
      <c r="A140" s="74">
        <v>3222</v>
      </c>
      <c r="B140" s="75" t="s">
        <v>127</v>
      </c>
      <c r="C140" s="85"/>
      <c r="D140" s="85"/>
      <c r="E140" s="85"/>
      <c r="F140" s="85"/>
      <c r="G140" s="85"/>
      <c r="H140" s="85"/>
      <c r="I140" s="71"/>
      <c r="J140" s="78"/>
      <c r="K140" s="19">
        <v>0</v>
      </c>
      <c r="L140" s="19">
        <v>0</v>
      </c>
    </row>
    <row r="141" spans="1:12" ht="14.25" hidden="1" customHeight="1" x14ac:dyDescent="0.25">
      <c r="A141" s="74">
        <v>3225</v>
      </c>
      <c r="B141" s="75" t="s">
        <v>121</v>
      </c>
      <c r="C141" s="85"/>
      <c r="D141" s="71"/>
      <c r="E141" s="85"/>
      <c r="F141" s="85"/>
      <c r="G141" s="85"/>
      <c r="H141" s="85"/>
      <c r="I141" s="71"/>
      <c r="J141" s="78"/>
      <c r="K141" s="19">
        <v>0</v>
      </c>
      <c r="L141" s="19">
        <v>0</v>
      </c>
    </row>
    <row r="142" spans="1:12" ht="18" hidden="1" customHeight="1" x14ac:dyDescent="0.25">
      <c r="A142" s="37">
        <v>323</v>
      </c>
      <c r="B142" s="38" t="s">
        <v>98</v>
      </c>
      <c r="C142" s="39">
        <f t="shared" ref="C142:J142" si="9">SUM(C143:C145)</f>
        <v>0</v>
      </c>
      <c r="D142" s="39">
        <f>SUM(D143:D145)</f>
        <v>0</v>
      </c>
      <c r="E142" s="39">
        <f t="shared" si="9"/>
        <v>0</v>
      </c>
      <c r="F142" s="39">
        <f t="shared" si="9"/>
        <v>0</v>
      </c>
      <c r="G142" s="39">
        <f t="shared" si="9"/>
        <v>0</v>
      </c>
      <c r="H142" s="39">
        <f>SUM(H143:H145)</f>
        <v>0</v>
      </c>
      <c r="I142" s="39">
        <f t="shared" si="9"/>
        <v>0</v>
      </c>
      <c r="J142" s="40">
        <f t="shared" si="9"/>
        <v>0</v>
      </c>
    </row>
    <row r="143" spans="1:12" ht="15.6" hidden="1" customHeight="1" x14ac:dyDescent="0.25">
      <c r="A143" s="74">
        <v>3236</v>
      </c>
      <c r="B143" s="75" t="s">
        <v>128</v>
      </c>
      <c r="C143" s="85"/>
      <c r="D143" s="85"/>
      <c r="E143" s="85"/>
      <c r="F143" s="85"/>
      <c r="G143" s="85"/>
      <c r="H143" s="85"/>
      <c r="I143" s="71"/>
      <c r="J143" s="78"/>
    </row>
    <row r="144" spans="1:12" ht="15.6" hidden="1" customHeight="1" x14ac:dyDescent="0.25">
      <c r="A144" s="74">
        <v>3237</v>
      </c>
      <c r="B144" s="75" t="s">
        <v>129</v>
      </c>
      <c r="C144" s="85"/>
      <c r="D144" s="85"/>
      <c r="E144" s="85"/>
      <c r="F144" s="85"/>
      <c r="G144" s="85"/>
      <c r="H144" s="85"/>
      <c r="I144" s="71"/>
      <c r="J144" s="78"/>
    </row>
    <row r="145" spans="1:12" ht="15.6" hidden="1" customHeight="1" x14ac:dyDescent="0.25">
      <c r="A145" s="79">
        <v>3239</v>
      </c>
      <c r="B145" s="80" t="s">
        <v>130</v>
      </c>
      <c r="C145" s="82"/>
      <c r="D145" s="81"/>
      <c r="E145" s="82"/>
      <c r="F145" s="82"/>
      <c r="G145" s="82"/>
      <c r="H145" s="82"/>
      <c r="I145" s="81"/>
      <c r="J145" s="83"/>
    </row>
    <row r="146" spans="1:12" s="41" customFormat="1" ht="15.6" hidden="1" customHeight="1" x14ac:dyDescent="0.25">
      <c r="A146" s="364" t="s">
        <v>102</v>
      </c>
      <c r="B146" s="365"/>
      <c r="C146" s="34">
        <f t="shared" ref="C146:J146" si="10">SUM(C135)</f>
        <v>0</v>
      </c>
      <c r="D146" s="34">
        <f>SUM(D135)</f>
        <v>0</v>
      </c>
      <c r="E146" s="34">
        <f t="shared" si="10"/>
        <v>0</v>
      </c>
      <c r="F146" s="34">
        <f t="shared" si="10"/>
        <v>0</v>
      </c>
      <c r="G146" s="34">
        <f t="shared" si="10"/>
        <v>0</v>
      </c>
      <c r="H146" s="34">
        <f>SUM(H135)</f>
        <v>0</v>
      </c>
      <c r="I146" s="34" t="e">
        <f t="shared" si="10"/>
        <v>#REF!</v>
      </c>
      <c r="J146" s="34" t="e">
        <f t="shared" si="10"/>
        <v>#REF!</v>
      </c>
    </row>
    <row r="147" spans="1:12" s="41" customFormat="1" ht="15.6" hidden="1" customHeight="1" x14ac:dyDescent="0.25">
      <c r="A147" s="35"/>
      <c r="B147" s="35"/>
      <c r="C147" s="36"/>
      <c r="D147" s="36"/>
      <c r="E147" s="36"/>
      <c r="F147" s="36"/>
      <c r="G147" s="36"/>
      <c r="H147" s="36"/>
      <c r="I147" s="36"/>
      <c r="J147" s="36"/>
    </row>
    <row r="148" spans="1:12" s="60" customFormat="1" ht="21" hidden="1" customHeight="1" x14ac:dyDescent="0.25">
      <c r="A148" s="368" t="s">
        <v>122</v>
      </c>
      <c r="B148" s="368"/>
    </row>
    <row r="149" spans="1:12" ht="32.25" hidden="1" customHeight="1" x14ac:dyDescent="0.25">
      <c r="A149" s="349" t="s">
        <v>97</v>
      </c>
      <c r="B149" s="351" t="s">
        <v>63</v>
      </c>
      <c r="C149" s="369" t="s">
        <v>53</v>
      </c>
      <c r="D149" s="369" t="s">
        <v>55</v>
      </c>
      <c r="E149" s="369" t="s">
        <v>56</v>
      </c>
      <c r="F149" s="369" t="s">
        <v>24</v>
      </c>
      <c r="G149" s="369" t="s">
        <v>123</v>
      </c>
      <c r="H149" s="369">
        <v>922</v>
      </c>
      <c r="I149" s="353" t="s">
        <v>124</v>
      </c>
      <c r="J149" s="353" t="s">
        <v>125</v>
      </c>
    </row>
    <row r="150" spans="1:12" ht="54.75" hidden="1" customHeight="1" x14ac:dyDescent="0.25">
      <c r="A150" s="350"/>
      <c r="B150" s="352"/>
      <c r="C150" s="370"/>
      <c r="D150" s="370"/>
      <c r="E150" s="370"/>
      <c r="F150" s="370"/>
      <c r="G150" s="370"/>
      <c r="H150" s="370"/>
      <c r="I150" s="354"/>
      <c r="J150" s="354"/>
    </row>
    <row r="151" spans="1:12" ht="15.75" hidden="1" customHeight="1" x14ac:dyDescent="0.25">
      <c r="A151" s="24">
        <v>32</v>
      </c>
      <c r="B151" s="25" t="s">
        <v>16</v>
      </c>
      <c r="C151" s="26">
        <f t="shared" ref="C151:G151" si="11">SUM(C152,C155)</f>
        <v>0</v>
      </c>
      <c r="D151" s="26">
        <f>SUM(D152,D155)</f>
        <v>0</v>
      </c>
      <c r="E151" s="26">
        <f t="shared" si="11"/>
        <v>0</v>
      </c>
      <c r="F151" s="26">
        <f t="shared" si="11"/>
        <v>0</v>
      </c>
      <c r="G151" s="26">
        <f t="shared" si="11"/>
        <v>0</v>
      </c>
      <c r="H151" s="26">
        <f>SUM(H152,H155)</f>
        <v>0</v>
      </c>
      <c r="I151" s="26" t="e">
        <f>SUM(#REF!*1.1)</f>
        <v>#REF!</v>
      </c>
      <c r="J151" s="27" t="e">
        <f>SUM(I151*1.099)</f>
        <v>#REF!</v>
      </c>
      <c r="K151" s="19">
        <v>0</v>
      </c>
      <c r="L151" s="19">
        <v>0</v>
      </c>
    </row>
    <row r="152" spans="1:12" ht="14.25" hidden="1" customHeight="1" x14ac:dyDescent="0.25">
      <c r="A152" s="37">
        <v>322</v>
      </c>
      <c r="B152" s="38" t="s">
        <v>112</v>
      </c>
      <c r="C152" s="39">
        <f t="shared" ref="C152:J152" si="12">SUM(C153:C154)</f>
        <v>0</v>
      </c>
      <c r="D152" s="39">
        <f>SUM(D153:D154)</f>
        <v>0</v>
      </c>
      <c r="E152" s="39">
        <f t="shared" si="12"/>
        <v>0</v>
      </c>
      <c r="F152" s="39">
        <f t="shared" si="12"/>
        <v>0</v>
      </c>
      <c r="G152" s="39">
        <f t="shared" si="12"/>
        <v>0</v>
      </c>
      <c r="H152" s="39">
        <f>SUM(H153:H154)</f>
        <v>0</v>
      </c>
      <c r="I152" s="39">
        <f t="shared" si="12"/>
        <v>0</v>
      </c>
      <c r="J152" s="40">
        <f t="shared" si="12"/>
        <v>0</v>
      </c>
      <c r="K152" s="19">
        <v>0</v>
      </c>
      <c r="L152" s="19">
        <v>0</v>
      </c>
    </row>
    <row r="153" spans="1:12" ht="19.5" hidden="1" customHeight="1" x14ac:dyDescent="0.25">
      <c r="A153" s="74">
        <v>3221</v>
      </c>
      <c r="B153" s="75" t="s">
        <v>126</v>
      </c>
      <c r="C153" s="71"/>
      <c r="D153" s="71"/>
      <c r="E153" s="71"/>
      <c r="F153" s="71"/>
      <c r="G153" s="71"/>
      <c r="H153" s="71"/>
      <c r="I153" s="71"/>
      <c r="J153" s="78"/>
      <c r="K153" s="19">
        <v>0</v>
      </c>
      <c r="L153" s="19">
        <v>0</v>
      </c>
    </row>
    <row r="154" spans="1:12" ht="14.25" hidden="1" customHeight="1" x14ac:dyDescent="0.25">
      <c r="A154" s="74">
        <v>3225</v>
      </c>
      <c r="B154" s="75" t="s">
        <v>121</v>
      </c>
      <c r="C154" s="85"/>
      <c r="D154" s="71"/>
      <c r="E154" s="85"/>
      <c r="F154" s="85"/>
      <c r="G154" s="85"/>
      <c r="H154" s="85"/>
      <c r="I154" s="71"/>
      <c r="J154" s="78"/>
      <c r="K154" s="19">
        <v>0</v>
      </c>
      <c r="L154" s="19">
        <v>0</v>
      </c>
    </row>
    <row r="155" spans="1:12" ht="18" hidden="1" customHeight="1" x14ac:dyDescent="0.25">
      <c r="A155" s="37">
        <v>323</v>
      </c>
      <c r="B155" s="38" t="s">
        <v>98</v>
      </c>
      <c r="C155" s="39">
        <f t="shared" ref="C155:J155" si="13">SUM(C156:C158)</f>
        <v>0</v>
      </c>
      <c r="D155" s="39">
        <f>SUM(D156:D158)</f>
        <v>0</v>
      </c>
      <c r="E155" s="39">
        <f t="shared" si="13"/>
        <v>0</v>
      </c>
      <c r="F155" s="39">
        <f t="shared" si="13"/>
        <v>0</v>
      </c>
      <c r="G155" s="39">
        <f t="shared" si="13"/>
        <v>0</v>
      </c>
      <c r="H155" s="39">
        <f>SUM(H156:H158)</f>
        <v>0</v>
      </c>
      <c r="I155" s="39">
        <f t="shared" si="13"/>
        <v>0</v>
      </c>
      <c r="J155" s="40">
        <f t="shared" si="13"/>
        <v>0</v>
      </c>
    </row>
    <row r="156" spans="1:12" ht="15.6" hidden="1" customHeight="1" x14ac:dyDescent="0.25">
      <c r="A156" s="74">
        <v>3235</v>
      </c>
      <c r="B156" s="75" t="s">
        <v>131</v>
      </c>
      <c r="C156" s="85"/>
      <c r="D156" s="85"/>
      <c r="E156" s="85"/>
      <c r="F156" s="85"/>
      <c r="G156" s="85"/>
      <c r="H156" s="85"/>
      <c r="I156" s="71"/>
      <c r="J156" s="78"/>
    </row>
    <row r="157" spans="1:12" ht="15.6" hidden="1" customHeight="1" x14ac:dyDescent="0.25">
      <c r="A157" s="74">
        <v>3237</v>
      </c>
      <c r="B157" s="75" t="s">
        <v>129</v>
      </c>
      <c r="C157" s="85"/>
      <c r="D157" s="85"/>
      <c r="E157" s="85"/>
      <c r="F157" s="85"/>
      <c r="G157" s="85"/>
      <c r="H157" s="85"/>
      <c r="I157" s="71"/>
      <c r="J157" s="78"/>
    </row>
    <row r="158" spans="1:12" ht="15.6" hidden="1" customHeight="1" x14ac:dyDescent="0.25">
      <c r="A158" s="79">
        <v>3239</v>
      </c>
      <c r="B158" s="80" t="s">
        <v>130</v>
      </c>
      <c r="C158" s="82"/>
      <c r="D158" s="81"/>
      <c r="E158" s="82"/>
      <c r="F158" s="82"/>
      <c r="G158" s="82"/>
      <c r="H158" s="82"/>
      <c r="I158" s="81"/>
      <c r="J158" s="83"/>
    </row>
    <row r="159" spans="1:12" s="87" customFormat="1" ht="19.5" hidden="1" customHeight="1" x14ac:dyDescent="0.2">
      <c r="A159" s="371" t="s">
        <v>102</v>
      </c>
      <c r="B159" s="372"/>
      <c r="C159" s="57">
        <f t="shared" ref="C159:J159" si="14">SUM(C151)</f>
        <v>0</v>
      </c>
      <c r="D159" s="57">
        <f>SUM(D151)</f>
        <v>0</v>
      </c>
      <c r="E159" s="57">
        <f t="shared" si="14"/>
        <v>0</v>
      </c>
      <c r="F159" s="57">
        <f t="shared" si="14"/>
        <v>0</v>
      </c>
      <c r="G159" s="57">
        <f t="shared" si="14"/>
        <v>0</v>
      </c>
      <c r="H159" s="57">
        <f>SUM(H151)</f>
        <v>0</v>
      </c>
      <c r="I159" s="57" t="e">
        <f t="shared" si="14"/>
        <v>#REF!</v>
      </c>
      <c r="J159" s="57" t="e">
        <f t="shared" si="14"/>
        <v>#REF!</v>
      </c>
      <c r="K159" s="57" t="e">
        <f>SUM(#REF!,#REF!,#REF!,#REF!)</f>
        <v>#REF!</v>
      </c>
      <c r="L159" s="57" t="e">
        <f>SUM(#REF!,#REF!,#REF!,#REF!)</f>
        <v>#REF!</v>
      </c>
    </row>
    <row r="160" spans="1:12" ht="15.6" hidden="1" customHeight="1" x14ac:dyDescent="0.25">
      <c r="A160" s="88"/>
      <c r="B160" s="89"/>
      <c r="C160" s="36"/>
      <c r="D160" s="36"/>
      <c r="E160" s="36"/>
      <c r="F160" s="36"/>
      <c r="G160" s="36"/>
      <c r="H160" s="36"/>
      <c r="I160" s="36"/>
      <c r="J160" s="36"/>
      <c r="K160" s="41"/>
      <c r="L160" s="41"/>
    </row>
    <row r="161" spans="1:12" s="60" customFormat="1" ht="21" hidden="1" customHeight="1" x14ac:dyDescent="0.25">
      <c r="A161" s="368" t="s">
        <v>122</v>
      </c>
      <c r="B161" s="368"/>
    </row>
    <row r="162" spans="1:12" ht="32.25" hidden="1" customHeight="1" x14ac:dyDescent="0.25">
      <c r="A162" s="349" t="s">
        <v>97</v>
      </c>
      <c r="B162" s="351" t="s">
        <v>63</v>
      </c>
      <c r="C162" s="369" t="s">
        <v>53</v>
      </c>
      <c r="D162" s="369" t="s">
        <v>55</v>
      </c>
      <c r="E162" s="369" t="s">
        <v>56</v>
      </c>
      <c r="F162" s="369" t="s">
        <v>24</v>
      </c>
      <c r="G162" s="369" t="s">
        <v>123</v>
      </c>
      <c r="H162" s="369">
        <v>922</v>
      </c>
      <c r="I162" s="353" t="s">
        <v>124</v>
      </c>
      <c r="J162" s="353" t="s">
        <v>125</v>
      </c>
    </row>
    <row r="163" spans="1:12" ht="57.75" hidden="1" customHeight="1" x14ac:dyDescent="0.25">
      <c r="A163" s="350"/>
      <c r="B163" s="352"/>
      <c r="C163" s="370"/>
      <c r="D163" s="370"/>
      <c r="E163" s="370"/>
      <c r="F163" s="370"/>
      <c r="G163" s="370"/>
      <c r="H163" s="370"/>
      <c r="I163" s="354"/>
      <c r="J163" s="354"/>
    </row>
    <row r="164" spans="1:12" ht="15.75" hidden="1" customHeight="1" x14ac:dyDescent="0.25">
      <c r="A164" s="37">
        <v>32</v>
      </c>
      <c r="B164" s="38" t="s">
        <v>16</v>
      </c>
      <c r="C164" s="39">
        <f t="shared" ref="C164:G164" si="15">SUM(C165,C167,C170)</f>
        <v>0</v>
      </c>
      <c r="D164" s="39">
        <f>SUM(D165,D167,D170)</f>
        <v>0</v>
      </c>
      <c r="E164" s="39">
        <f t="shared" si="15"/>
        <v>0</v>
      </c>
      <c r="F164" s="39">
        <f t="shared" si="15"/>
        <v>0</v>
      </c>
      <c r="G164" s="39">
        <f t="shared" si="15"/>
        <v>0</v>
      </c>
      <c r="H164" s="39">
        <f>SUM(H165,H167,H170)</f>
        <v>0</v>
      </c>
      <c r="I164" s="39" t="e">
        <f>SUM(#REF!*1.1)</f>
        <v>#REF!</v>
      </c>
      <c r="J164" s="40" t="e">
        <f>SUM(I164*1.099)</f>
        <v>#REF!</v>
      </c>
      <c r="K164" s="19">
        <v>0</v>
      </c>
      <c r="L164" s="19">
        <v>0</v>
      </c>
    </row>
    <row r="165" spans="1:12" ht="12.75" hidden="1" customHeight="1" x14ac:dyDescent="0.25">
      <c r="A165" s="37">
        <v>321</v>
      </c>
      <c r="B165" s="38" t="s">
        <v>111</v>
      </c>
      <c r="C165" s="39">
        <f t="shared" ref="C165:J165" si="16">SUM(C166)</f>
        <v>0</v>
      </c>
      <c r="D165" s="39">
        <f>SUM(D166)</f>
        <v>0</v>
      </c>
      <c r="E165" s="39">
        <f t="shared" si="16"/>
        <v>0</v>
      </c>
      <c r="F165" s="39">
        <f t="shared" si="16"/>
        <v>0</v>
      </c>
      <c r="G165" s="39">
        <f t="shared" si="16"/>
        <v>0</v>
      </c>
      <c r="H165" s="39">
        <f t="shared" si="16"/>
        <v>0</v>
      </c>
      <c r="I165" s="39">
        <f t="shared" si="16"/>
        <v>0</v>
      </c>
      <c r="J165" s="40">
        <f t="shared" si="16"/>
        <v>0</v>
      </c>
      <c r="K165" s="19">
        <v>0</v>
      </c>
      <c r="L165" s="19">
        <v>0</v>
      </c>
    </row>
    <row r="166" spans="1:12" ht="14.25" hidden="1" customHeight="1" x14ac:dyDescent="0.25">
      <c r="A166" s="74">
        <v>3213</v>
      </c>
      <c r="B166" s="75" t="s">
        <v>120</v>
      </c>
      <c r="C166" s="71"/>
      <c r="D166" s="71"/>
      <c r="E166" s="71"/>
      <c r="F166" s="71"/>
      <c r="G166" s="71"/>
      <c r="H166" s="71"/>
      <c r="I166" s="71"/>
      <c r="J166" s="78"/>
      <c r="K166" s="19">
        <v>0</v>
      </c>
      <c r="L166" s="19">
        <v>0</v>
      </c>
    </row>
    <row r="167" spans="1:12" ht="14.25" hidden="1" customHeight="1" x14ac:dyDescent="0.25">
      <c r="A167" s="37">
        <v>322</v>
      </c>
      <c r="B167" s="38" t="s">
        <v>112</v>
      </c>
      <c r="C167" s="39">
        <f t="shared" ref="C167:J167" si="17">SUM(C168:C169)</f>
        <v>0</v>
      </c>
      <c r="D167" s="39">
        <f>SUM(D168:D169)</f>
        <v>0</v>
      </c>
      <c r="E167" s="39">
        <f t="shared" si="17"/>
        <v>0</v>
      </c>
      <c r="F167" s="39">
        <f t="shared" si="17"/>
        <v>0</v>
      </c>
      <c r="G167" s="39">
        <f t="shared" si="17"/>
        <v>0</v>
      </c>
      <c r="H167" s="39">
        <f>SUM(H168:H169)</f>
        <v>0</v>
      </c>
      <c r="I167" s="39">
        <f t="shared" si="17"/>
        <v>0</v>
      </c>
      <c r="J167" s="40">
        <f t="shared" si="17"/>
        <v>0</v>
      </c>
      <c r="K167" s="19">
        <v>0</v>
      </c>
      <c r="L167" s="19">
        <v>0</v>
      </c>
    </row>
    <row r="168" spans="1:12" ht="19.5" hidden="1" customHeight="1" x14ac:dyDescent="0.25">
      <c r="A168" s="74">
        <v>3221</v>
      </c>
      <c r="B168" s="75" t="s">
        <v>126</v>
      </c>
      <c r="C168" s="71"/>
      <c r="D168" s="71"/>
      <c r="E168" s="71"/>
      <c r="F168" s="71"/>
      <c r="G168" s="71"/>
      <c r="H168" s="71"/>
      <c r="I168" s="71"/>
      <c r="J168" s="78"/>
      <c r="K168" s="19">
        <v>0</v>
      </c>
      <c r="L168" s="19">
        <v>0</v>
      </c>
    </row>
    <row r="169" spans="1:12" ht="14.25" hidden="1" customHeight="1" x14ac:dyDescent="0.25">
      <c r="A169" s="74">
        <v>3225</v>
      </c>
      <c r="B169" s="75" t="s">
        <v>121</v>
      </c>
      <c r="C169" s="85"/>
      <c r="D169" s="71"/>
      <c r="E169" s="85"/>
      <c r="F169" s="85"/>
      <c r="G169" s="85"/>
      <c r="H169" s="85"/>
      <c r="I169" s="71"/>
      <c r="J169" s="78"/>
      <c r="K169" s="19">
        <v>0</v>
      </c>
      <c r="L169" s="19">
        <v>0</v>
      </c>
    </row>
    <row r="170" spans="1:12" ht="18" hidden="1" customHeight="1" x14ac:dyDescent="0.25">
      <c r="A170" s="37">
        <v>323</v>
      </c>
      <c r="B170" s="38" t="s">
        <v>98</v>
      </c>
      <c r="C170" s="39">
        <f t="shared" ref="C170:J170" si="18">SUM(C171:C172)</f>
        <v>0</v>
      </c>
      <c r="D170" s="39">
        <f>SUM(D171:D172)</f>
        <v>0</v>
      </c>
      <c r="E170" s="39">
        <f t="shared" si="18"/>
        <v>0</v>
      </c>
      <c r="F170" s="39">
        <f t="shared" si="18"/>
        <v>0</v>
      </c>
      <c r="G170" s="39">
        <f t="shared" si="18"/>
        <v>0</v>
      </c>
      <c r="H170" s="39">
        <f>SUM(H171:H172)</f>
        <v>0</v>
      </c>
      <c r="I170" s="39">
        <f t="shared" si="18"/>
        <v>0</v>
      </c>
      <c r="J170" s="40">
        <f t="shared" si="18"/>
        <v>0</v>
      </c>
    </row>
    <row r="171" spans="1:12" ht="15.6" hidden="1" customHeight="1" x14ac:dyDescent="0.25">
      <c r="A171" s="74">
        <v>3237</v>
      </c>
      <c r="B171" s="75" t="s">
        <v>129</v>
      </c>
      <c r="C171" s="85"/>
      <c r="D171" s="85"/>
      <c r="E171" s="85"/>
      <c r="F171" s="85"/>
      <c r="G171" s="85"/>
      <c r="H171" s="85"/>
      <c r="I171" s="71"/>
      <c r="J171" s="78"/>
    </row>
    <row r="172" spans="1:12" ht="15.6" hidden="1" customHeight="1" x14ac:dyDescent="0.25">
      <c r="A172" s="74">
        <v>3239</v>
      </c>
      <c r="B172" s="75" t="s">
        <v>130</v>
      </c>
      <c r="C172" s="85"/>
      <c r="D172" s="71"/>
      <c r="E172" s="85"/>
      <c r="F172" s="85"/>
      <c r="G172" s="85"/>
      <c r="H172" s="85"/>
      <c r="I172" s="71"/>
      <c r="J172" s="78"/>
    </row>
    <row r="173" spans="1:12" s="91" customFormat="1" ht="19.5" hidden="1" customHeight="1" x14ac:dyDescent="0.2">
      <c r="A173" s="371" t="s">
        <v>102</v>
      </c>
      <c r="B173" s="372"/>
      <c r="C173" s="34">
        <f t="shared" ref="C173:J173" si="19">SUM(C164)</f>
        <v>0</v>
      </c>
      <c r="D173" s="34">
        <f>SUM(D164)</f>
        <v>0</v>
      </c>
      <c r="E173" s="34">
        <f t="shared" si="19"/>
        <v>0</v>
      </c>
      <c r="F173" s="34">
        <f t="shared" si="19"/>
        <v>0</v>
      </c>
      <c r="G173" s="34">
        <f t="shared" si="19"/>
        <v>0</v>
      </c>
      <c r="H173" s="34">
        <f>SUM(H164)</f>
        <v>0</v>
      </c>
      <c r="I173" s="34" t="e">
        <f t="shared" si="19"/>
        <v>#REF!</v>
      </c>
      <c r="J173" s="34" t="e">
        <f t="shared" si="19"/>
        <v>#REF!</v>
      </c>
      <c r="K173" s="34" t="e">
        <f>SUM(#REF!,#REF!,#REF!,K170)</f>
        <v>#REF!</v>
      </c>
      <c r="L173" s="34" t="e">
        <f>SUM(#REF!,#REF!,#REF!,L170)</f>
        <v>#REF!</v>
      </c>
    </row>
    <row r="174" spans="1:12" ht="15.6" hidden="1" customHeight="1" x14ac:dyDescent="0.25"/>
    <row r="175" spans="1:12" ht="15.6" hidden="1" customHeight="1" x14ac:dyDescent="0.25"/>
    <row r="176" spans="1:12" ht="15.6" hidden="1" customHeight="1" x14ac:dyDescent="0.25">
      <c r="A176" s="41" t="s">
        <v>87</v>
      </c>
    </row>
    <row r="177" spans="1:13" s="43" customFormat="1" ht="28.5" hidden="1" customHeight="1" x14ac:dyDescent="0.2">
      <c r="A177" s="349" t="s">
        <v>97</v>
      </c>
      <c r="B177" s="351" t="s">
        <v>63</v>
      </c>
      <c r="C177" s="353" t="s">
        <v>1</v>
      </c>
      <c r="D177" s="362"/>
      <c r="E177" s="363"/>
      <c r="F177" s="363"/>
      <c r="G177" s="363"/>
      <c r="H177" s="363"/>
      <c r="I177" s="359"/>
      <c r="J177" s="359"/>
      <c r="K177" s="42" t="s">
        <v>78</v>
      </c>
      <c r="L177" s="42" t="s">
        <v>79</v>
      </c>
    </row>
    <row r="178" spans="1:13" s="43" customFormat="1" ht="15" hidden="1" customHeight="1" x14ac:dyDescent="0.2">
      <c r="A178" s="350"/>
      <c r="B178" s="352"/>
      <c r="C178" s="354"/>
      <c r="D178" s="362"/>
      <c r="E178" s="363"/>
      <c r="F178" s="363"/>
      <c r="G178" s="363"/>
      <c r="H178" s="363"/>
      <c r="I178" s="359"/>
      <c r="J178" s="359"/>
      <c r="K178" s="44"/>
      <c r="L178" s="44"/>
    </row>
    <row r="179" spans="1:13" s="46" customFormat="1" ht="15.75" hidden="1" customHeight="1" x14ac:dyDescent="0.25">
      <c r="A179" s="24">
        <v>32</v>
      </c>
      <c r="B179" s="25" t="s">
        <v>16</v>
      </c>
      <c r="C179" s="27">
        <f>SUM(C180:C180)</f>
        <v>10000</v>
      </c>
      <c r="D179" s="36"/>
      <c r="E179" s="36"/>
      <c r="F179" s="36"/>
      <c r="G179" s="36"/>
      <c r="H179" s="36"/>
      <c r="I179" s="36"/>
      <c r="J179" s="36"/>
      <c r="K179" s="46">
        <v>0</v>
      </c>
      <c r="L179" s="46">
        <v>0</v>
      </c>
      <c r="M179" s="46">
        <f>SUM(C179:G179)</f>
        <v>10000</v>
      </c>
    </row>
    <row r="180" spans="1:13" ht="14.25" hidden="1" customHeight="1" x14ac:dyDescent="0.25">
      <c r="A180" s="28">
        <v>322</v>
      </c>
      <c r="B180" s="29" t="s">
        <v>112</v>
      </c>
      <c r="C180" s="73">
        <v>10000</v>
      </c>
      <c r="D180" s="49"/>
      <c r="E180" s="49"/>
      <c r="F180" s="49"/>
      <c r="G180" s="49"/>
      <c r="H180" s="49"/>
      <c r="I180" s="49"/>
      <c r="J180" s="49"/>
      <c r="K180" s="19">
        <v>0</v>
      </c>
      <c r="L180" s="19">
        <v>0</v>
      </c>
      <c r="M180" s="46"/>
    </row>
    <row r="181" spans="1:13" ht="31.15" hidden="1" customHeight="1" x14ac:dyDescent="0.25">
      <c r="A181" s="37">
        <v>42</v>
      </c>
      <c r="B181" s="38" t="s">
        <v>21</v>
      </c>
      <c r="C181" s="40">
        <f>SUM(C182:C182)</f>
        <v>90000</v>
      </c>
      <c r="D181" s="36"/>
      <c r="E181" s="36"/>
      <c r="F181" s="36"/>
      <c r="G181" s="36"/>
      <c r="H181" s="36"/>
      <c r="I181" s="36"/>
      <c r="J181" s="36"/>
      <c r="M181" s="46">
        <f>SUM(C181:G181)</f>
        <v>90000</v>
      </c>
    </row>
    <row r="182" spans="1:13" ht="15.6" hidden="1" customHeight="1" x14ac:dyDescent="0.25">
      <c r="A182" s="31">
        <v>423</v>
      </c>
      <c r="B182" s="32" t="s">
        <v>132</v>
      </c>
      <c r="C182" s="51">
        <v>90000</v>
      </c>
      <c r="D182" s="49"/>
      <c r="E182" s="49"/>
      <c r="F182" s="49"/>
      <c r="G182" s="49"/>
      <c r="H182" s="49"/>
      <c r="I182" s="49"/>
      <c r="J182" s="49"/>
      <c r="M182" s="46"/>
    </row>
    <row r="183" spans="1:13" s="41" customFormat="1" ht="15.6" hidden="1" customHeight="1" x14ac:dyDescent="0.25">
      <c r="A183" s="364" t="s">
        <v>102</v>
      </c>
      <c r="B183" s="365"/>
      <c r="C183" s="34">
        <f>SUM(C179,C181)</f>
        <v>100000</v>
      </c>
      <c r="D183" s="36"/>
      <c r="E183" s="36"/>
      <c r="F183" s="36"/>
      <c r="G183" s="36"/>
      <c r="H183" s="36"/>
      <c r="I183" s="36"/>
      <c r="J183" s="36"/>
      <c r="K183" s="67" t="e">
        <f>SUM(#REF!,K179,#REF!,#REF!,K181)</f>
        <v>#REF!</v>
      </c>
      <c r="L183" s="34" t="e">
        <f>SUM(#REF!,L179,#REF!,#REF!,L181)</f>
        <v>#REF!</v>
      </c>
      <c r="M183" s="34" t="e">
        <f>SUM(#REF!,M179,#REF!,#REF!,M181)</f>
        <v>#REF!</v>
      </c>
    </row>
    <row r="184" spans="1:13" ht="10.5" hidden="1" customHeight="1" x14ac:dyDescent="0.25"/>
    <row r="185" spans="1:13" ht="15.6" hidden="1" customHeight="1" x14ac:dyDescent="0.25">
      <c r="A185" s="366" t="s">
        <v>133</v>
      </c>
      <c r="B185" s="366"/>
      <c r="C185" s="366"/>
    </row>
    <row r="186" spans="1:13" ht="15.6" hidden="1" customHeight="1" x14ac:dyDescent="0.25">
      <c r="A186" s="41" t="s">
        <v>134</v>
      </c>
    </row>
    <row r="187" spans="1:13" s="43" customFormat="1" ht="19.5" hidden="1" customHeight="1" x14ac:dyDescent="0.2">
      <c r="A187" s="349" t="s">
        <v>97</v>
      </c>
      <c r="B187" s="351" t="s">
        <v>63</v>
      </c>
      <c r="C187" s="353" t="s">
        <v>1</v>
      </c>
      <c r="D187" s="362"/>
      <c r="E187" s="363"/>
      <c r="F187" s="363"/>
      <c r="G187" s="363"/>
      <c r="H187" s="363"/>
      <c r="I187" s="359"/>
      <c r="J187" s="359"/>
      <c r="K187" s="42" t="s">
        <v>78</v>
      </c>
      <c r="L187" s="42" t="s">
        <v>79</v>
      </c>
    </row>
    <row r="188" spans="1:13" s="43" customFormat="1" ht="25.5" hidden="1" customHeight="1" x14ac:dyDescent="0.2">
      <c r="A188" s="350"/>
      <c r="B188" s="352"/>
      <c r="C188" s="354"/>
      <c r="D188" s="362"/>
      <c r="E188" s="363"/>
      <c r="F188" s="363"/>
      <c r="G188" s="363"/>
      <c r="H188" s="363"/>
      <c r="I188" s="359"/>
      <c r="J188" s="359"/>
      <c r="K188" s="44"/>
      <c r="L188" s="44"/>
    </row>
    <row r="189" spans="1:13" s="46" customFormat="1" ht="15.75" hidden="1" customHeight="1" x14ac:dyDescent="0.25">
      <c r="A189" s="24">
        <v>32</v>
      </c>
      <c r="B189" s="25" t="s">
        <v>16</v>
      </c>
      <c r="C189" s="27">
        <f>SUM(C190:C191)</f>
        <v>0</v>
      </c>
      <c r="D189" s="36"/>
      <c r="E189" s="36"/>
      <c r="F189" s="36"/>
      <c r="G189" s="36"/>
      <c r="H189" s="36"/>
      <c r="I189" s="36"/>
      <c r="J189" s="36"/>
      <c r="K189" s="46">
        <v>0</v>
      </c>
      <c r="L189" s="46">
        <v>0</v>
      </c>
      <c r="M189" s="46">
        <f>SUM(C189:G189)</f>
        <v>0</v>
      </c>
    </row>
    <row r="190" spans="1:13" ht="12.75" hidden="1" customHeight="1" x14ac:dyDescent="0.25">
      <c r="A190" s="28">
        <v>321</v>
      </c>
      <c r="B190" s="29" t="s">
        <v>111</v>
      </c>
      <c r="C190" s="73"/>
      <c r="D190" s="49"/>
      <c r="E190" s="49"/>
      <c r="F190" s="49"/>
      <c r="G190" s="49"/>
      <c r="H190" s="49"/>
      <c r="I190" s="49"/>
      <c r="J190" s="49"/>
      <c r="K190" s="19">
        <v>0</v>
      </c>
      <c r="L190" s="19">
        <v>0</v>
      </c>
      <c r="M190" s="46"/>
    </row>
    <row r="191" spans="1:13" ht="18" hidden="1" customHeight="1" x14ac:dyDescent="0.25">
      <c r="A191" s="28">
        <v>323</v>
      </c>
      <c r="B191" s="29" t="s">
        <v>98</v>
      </c>
      <c r="C191" s="73"/>
      <c r="D191" s="49"/>
      <c r="E191" s="49"/>
      <c r="F191" s="49"/>
      <c r="G191" s="49"/>
      <c r="H191" s="49"/>
      <c r="I191" s="49"/>
      <c r="J191" s="49"/>
      <c r="M191" s="46"/>
    </row>
    <row r="192" spans="1:13" ht="31.15" hidden="1" customHeight="1" x14ac:dyDescent="0.25">
      <c r="A192" s="37">
        <v>42</v>
      </c>
      <c r="B192" s="38" t="s">
        <v>135</v>
      </c>
      <c r="C192" s="40">
        <f>SUM(C193)</f>
        <v>0</v>
      </c>
      <c r="D192" s="36"/>
      <c r="E192" s="36"/>
      <c r="F192" s="36"/>
      <c r="G192" s="36"/>
      <c r="H192" s="36"/>
      <c r="I192" s="36"/>
      <c r="J192" s="36"/>
      <c r="M192" s="46">
        <f>SUM(C192:G192)</f>
        <v>0</v>
      </c>
    </row>
    <row r="193" spans="1:13" ht="15.6" hidden="1" customHeight="1" x14ac:dyDescent="0.25">
      <c r="A193" s="28">
        <v>422</v>
      </c>
      <c r="B193" s="29" t="s">
        <v>101</v>
      </c>
      <c r="C193" s="48"/>
      <c r="D193" s="49"/>
      <c r="E193" s="49"/>
      <c r="F193" s="49"/>
      <c r="G193" s="49"/>
      <c r="H193" s="49"/>
      <c r="I193" s="49"/>
      <c r="J193" s="49"/>
      <c r="M193" s="46"/>
    </row>
    <row r="194" spans="1:13" s="46" customFormat="1" ht="31.15" hidden="1" customHeight="1" x14ac:dyDescent="0.25">
      <c r="A194" s="37">
        <v>45</v>
      </c>
      <c r="B194" s="38" t="s">
        <v>136</v>
      </c>
      <c r="C194" s="40">
        <f>SUM(C195)</f>
        <v>0</v>
      </c>
      <c r="D194" s="36"/>
      <c r="E194" s="36"/>
      <c r="F194" s="36"/>
      <c r="G194" s="36"/>
      <c r="H194" s="36"/>
      <c r="I194" s="36"/>
      <c r="J194" s="36"/>
    </row>
    <row r="195" spans="1:13" ht="15.6" hidden="1" customHeight="1" x14ac:dyDescent="0.25">
      <c r="A195" s="28">
        <v>451</v>
      </c>
      <c r="B195" s="29" t="s">
        <v>137</v>
      </c>
      <c r="C195" s="48"/>
      <c r="D195" s="49"/>
      <c r="E195" s="49"/>
      <c r="F195" s="49"/>
      <c r="G195" s="49"/>
      <c r="H195" s="49"/>
      <c r="I195" s="49"/>
      <c r="J195" s="49"/>
    </row>
    <row r="196" spans="1:13" s="41" customFormat="1" ht="15.6" hidden="1" customHeight="1" x14ac:dyDescent="0.25">
      <c r="A196" s="373" t="s">
        <v>102</v>
      </c>
      <c r="B196" s="374"/>
      <c r="C196" s="92">
        <f>SUM(C189,C192,C194)</f>
        <v>0</v>
      </c>
      <c r="D196" s="36"/>
      <c r="E196" s="36"/>
      <c r="F196" s="36"/>
      <c r="G196" s="36"/>
      <c r="H196" s="36"/>
      <c r="I196" s="36"/>
      <c r="J196" s="36"/>
      <c r="K196" s="67" t="e">
        <f>SUM(#REF!,K189,#REF!,#REF!,K192)</f>
        <v>#REF!</v>
      </c>
      <c r="L196" s="34" t="e">
        <f>SUM(#REF!,L189,#REF!,#REF!,L192)</f>
        <v>#REF!</v>
      </c>
      <c r="M196" s="34" t="e">
        <f>SUM(#REF!,M189,#REF!,#REF!,M192)</f>
        <v>#REF!</v>
      </c>
    </row>
    <row r="197" spans="1:13" s="93" customFormat="1" ht="11.25" hidden="1" customHeight="1" x14ac:dyDescent="0.2">
      <c r="A197" s="62"/>
    </row>
    <row r="198" spans="1:13" ht="15.6" hidden="1" customHeight="1" x14ac:dyDescent="0.25">
      <c r="A198" s="366" t="s">
        <v>138</v>
      </c>
      <c r="B198" s="366"/>
      <c r="C198" s="366"/>
      <c r="D198" s="94"/>
      <c r="E198" s="94"/>
      <c r="F198" s="94"/>
      <c r="G198" s="94"/>
      <c r="H198" s="94"/>
      <c r="I198" s="44"/>
      <c r="J198" s="44"/>
    </row>
    <row r="199" spans="1:13" ht="14.25" hidden="1" customHeight="1" x14ac:dyDescent="0.25">
      <c r="A199" s="95"/>
      <c r="B199" s="95"/>
      <c r="C199" s="95"/>
      <c r="D199" s="94"/>
      <c r="E199" s="94"/>
      <c r="F199" s="94"/>
      <c r="G199" s="94"/>
      <c r="H199" s="94"/>
      <c r="I199" s="44"/>
      <c r="J199" s="44"/>
    </row>
    <row r="200" spans="1:13" ht="15.6" hidden="1" customHeight="1" x14ac:dyDescent="0.25">
      <c r="A200" s="41" t="s">
        <v>134</v>
      </c>
    </row>
    <row r="201" spans="1:13" s="43" customFormat="1" ht="27.75" hidden="1" customHeight="1" x14ac:dyDescent="0.2">
      <c r="A201" s="349" t="s">
        <v>97</v>
      </c>
      <c r="B201" s="351" t="s">
        <v>63</v>
      </c>
      <c r="C201" s="353" t="s">
        <v>1</v>
      </c>
      <c r="D201" s="362"/>
      <c r="E201" s="363"/>
      <c r="F201" s="363"/>
      <c r="G201" s="363"/>
      <c r="H201" s="363"/>
      <c r="I201" s="359"/>
      <c r="J201" s="359"/>
      <c r="K201" s="42" t="s">
        <v>78</v>
      </c>
      <c r="L201" s="42" t="s">
        <v>79</v>
      </c>
    </row>
    <row r="202" spans="1:13" s="43" customFormat="1" ht="15" hidden="1" customHeight="1" x14ac:dyDescent="0.2">
      <c r="A202" s="350"/>
      <c r="B202" s="352"/>
      <c r="C202" s="354"/>
      <c r="D202" s="362"/>
      <c r="E202" s="363"/>
      <c r="F202" s="363"/>
      <c r="G202" s="363"/>
      <c r="H202" s="363"/>
      <c r="I202" s="359"/>
      <c r="J202" s="359"/>
      <c r="K202" s="44"/>
      <c r="L202" s="44"/>
    </row>
    <row r="203" spans="1:13" s="46" customFormat="1" ht="31.15" hidden="1" customHeight="1" x14ac:dyDescent="0.25">
      <c r="A203" s="24">
        <v>45</v>
      </c>
      <c r="B203" s="25" t="s">
        <v>139</v>
      </c>
      <c r="C203" s="27">
        <f>SUM(C204)</f>
        <v>0</v>
      </c>
      <c r="D203" s="36"/>
      <c r="E203" s="36"/>
      <c r="F203" s="36"/>
      <c r="G203" s="36"/>
      <c r="H203" s="36"/>
      <c r="I203" s="36"/>
      <c r="J203" s="36"/>
    </row>
    <row r="204" spans="1:13" ht="16.5" hidden="1" customHeight="1" x14ac:dyDescent="0.25">
      <c r="A204" s="31">
        <v>451</v>
      </c>
      <c r="B204" s="32" t="s">
        <v>137</v>
      </c>
      <c r="C204" s="51"/>
      <c r="D204" s="49"/>
      <c r="E204" s="49"/>
      <c r="F204" s="49"/>
      <c r="G204" s="49"/>
      <c r="H204" s="49"/>
      <c r="I204" s="49"/>
      <c r="J204" s="49"/>
    </row>
    <row r="205" spans="1:13" s="41" customFormat="1" ht="15.6" hidden="1" customHeight="1" x14ac:dyDescent="0.25">
      <c r="A205" s="364" t="s">
        <v>102</v>
      </c>
      <c r="B205" s="365"/>
      <c r="C205" s="34">
        <f>SUM(C203)</f>
        <v>0</v>
      </c>
      <c r="D205" s="36"/>
      <c r="E205" s="36"/>
      <c r="F205" s="36"/>
      <c r="G205" s="36"/>
      <c r="H205" s="36"/>
      <c r="I205" s="36"/>
      <c r="J205" s="36"/>
      <c r="K205" s="67" t="e">
        <f>SUM(#REF!,#REF!,#REF!,#REF!,#REF!)</f>
        <v>#REF!</v>
      </c>
      <c r="L205" s="34" t="e">
        <f>SUM(#REF!,#REF!,#REF!,#REF!,#REF!)</f>
        <v>#REF!</v>
      </c>
      <c r="M205" s="34" t="e">
        <f>SUM(#REF!,#REF!,#REF!,#REF!,#REF!)</f>
        <v>#REF!</v>
      </c>
    </row>
    <row r="206" spans="1:13" s="41" customFormat="1" ht="15.6" hidden="1" customHeight="1" x14ac:dyDescent="0.25">
      <c r="A206" s="35"/>
      <c r="B206" s="35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</row>
    <row r="207" spans="1:13" ht="15.6" hidden="1" customHeight="1" x14ac:dyDescent="0.25">
      <c r="A207" s="366" t="s">
        <v>140</v>
      </c>
      <c r="B207" s="366"/>
      <c r="C207" s="366"/>
      <c r="D207" s="36"/>
      <c r="E207" s="36"/>
      <c r="F207" s="36"/>
      <c r="G207" s="36"/>
      <c r="H207" s="36"/>
      <c r="I207" s="36"/>
      <c r="J207" s="36"/>
    </row>
    <row r="208" spans="1:13" ht="15.6" hidden="1" customHeight="1" x14ac:dyDescent="0.25">
      <c r="A208" s="41" t="s">
        <v>134</v>
      </c>
    </row>
    <row r="209" spans="1:13" s="43" customFormat="1" ht="28.5" hidden="1" customHeight="1" x14ac:dyDescent="0.2">
      <c r="A209" s="349" t="s">
        <v>97</v>
      </c>
      <c r="B209" s="351" t="s">
        <v>63</v>
      </c>
      <c r="C209" s="353" t="s">
        <v>1</v>
      </c>
      <c r="D209" s="362"/>
      <c r="E209" s="363"/>
      <c r="F209" s="363"/>
      <c r="G209" s="363"/>
      <c r="H209" s="363"/>
      <c r="I209" s="359"/>
      <c r="J209" s="359"/>
      <c r="K209" s="42" t="s">
        <v>78</v>
      </c>
      <c r="L209" s="42" t="s">
        <v>79</v>
      </c>
    </row>
    <row r="210" spans="1:13" s="43" customFormat="1" ht="15" hidden="1" customHeight="1" x14ac:dyDescent="0.2">
      <c r="A210" s="350"/>
      <c r="B210" s="352"/>
      <c r="C210" s="354"/>
      <c r="D210" s="362"/>
      <c r="E210" s="363"/>
      <c r="F210" s="363"/>
      <c r="G210" s="363"/>
      <c r="H210" s="363"/>
      <c r="I210" s="359"/>
      <c r="J210" s="359"/>
      <c r="K210" s="44"/>
      <c r="L210" s="44"/>
    </row>
    <row r="211" spans="1:13" ht="31.15" hidden="1" customHeight="1" x14ac:dyDescent="0.25">
      <c r="A211" s="24">
        <v>42</v>
      </c>
      <c r="B211" s="25" t="s">
        <v>21</v>
      </c>
      <c r="C211" s="27">
        <f>SUM(C212)</f>
        <v>0</v>
      </c>
      <c r="D211" s="36"/>
      <c r="E211" s="36"/>
      <c r="F211" s="36"/>
      <c r="G211" s="36"/>
      <c r="H211" s="36"/>
      <c r="I211" s="36"/>
      <c r="J211" s="36"/>
      <c r="M211" s="46">
        <f>SUM(C211:G211)</f>
        <v>0</v>
      </c>
    </row>
    <row r="212" spans="1:13" ht="15.6" hidden="1" customHeight="1" x14ac:dyDescent="0.25">
      <c r="A212" s="28">
        <v>422</v>
      </c>
      <c r="B212" s="29" t="s">
        <v>101</v>
      </c>
      <c r="C212" s="48"/>
      <c r="D212" s="49"/>
      <c r="E212" s="49"/>
      <c r="F212" s="49"/>
      <c r="G212" s="49"/>
      <c r="H212" s="49"/>
      <c r="I212" s="49"/>
      <c r="J212" s="49"/>
      <c r="M212" s="46"/>
    </row>
    <row r="213" spans="1:13" s="46" customFormat="1" ht="31.15" hidden="1" customHeight="1" x14ac:dyDescent="0.25">
      <c r="A213" s="37">
        <v>45</v>
      </c>
      <c r="B213" s="38" t="s">
        <v>139</v>
      </c>
      <c r="C213" s="40">
        <f>SUM(C214)</f>
        <v>0</v>
      </c>
      <c r="D213" s="36"/>
      <c r="E213" s="36"/>
      <c r="F213" s="36"/>
      <c r="G213" s="36"/>
      <c r="H213" s="36"/>
      <c r="I213" s="36"/>
      <c r="J213" s="36"/>
    </row>
    <row r="214" spans="1:13" ht="15.6" hidden="1" customHeight="1" x14ac:dyDescent="0.25">
      <c r="A214" s="31">
        <v>451</v>
      </c>
      <c r="B214" s="32" t="s">
        <v>137</v>
      </c>
      <c r="C214" s="51"/>
      <c r="D214" s="49"/>
      <c r="E214" s="49"/>
      <c r="F214" s="49"/>
      <c r="G214" s="49"/>
      <c r="H214" s="49"/>
      <c r="I214" s="49"/>
      <c r="J214" s="49"/>
    </row>
    <row r="215" spans="1:13" s="41" customFormat="1" ht="15.6" hidden="1" customHeight="1" x14ac:dyDescent="0.25">
      <c r="A215" s="364" t="s">
        <v>102</v>
      </c>
      <c r="B215" s="365"/>
      <c r="C215" s="34">
        <f>SUM(C211,C213)</f>
        <v>0</v>
      </c>
      <c r="D215" s="36"/>
      <c r="E215" s="36"/>
      <c r="F215" s="36"/>
      <c r="G215" s="36"/>
      <c r="H215" s="36"/>
      <c r="I215" s="36"/>
      <c r="J215" s="36"/>
      <c r="K215" s="67" t="e">
        <f>SUM(#REF!,#REF!,#REF!,#REF!,K211)</f>
        <v>#REF!</v>
      </c>
      <c r="L215" s="34" t="e">
        <f>SUM(#REF!,#REF!,#REF!,#REF!,L211)</f>
        <v>#REF!</v>
      </c>
      <c r="M215" s="34" t="e">
        <f>SUM(#REF!,#REF!,#REF!,#REF!,M211)</f>
        <v>#REF!</v>
      </c>
    </row>
    <row r="216" spans="1:13" ht="22.5" hidden="1" customHeight="1" x14ac:dyDescent="0.25">
      <c r="A216" s="375" t="s">
        <v>141</v>
      </c>
      <c r="B216" s="375"/>
      <c r="C216" s="375"/>
    </row>
    <row r="217" spans="1:13" ht="15.6" hidden="1" customHeight="1" x14ac:dyDescent="0.25"/>
    <row r="218" spans="1:13" ht="15.6" hidden="1" customHeight="1" x14ac:dyDescent="0.25">
      <c r="A218" s="90">
        <v>1</v>
      </c>
      <c r="B218" s="41" t="s">
        <v>41</v>
      </c>
      <c r="C218" s="45">
        <f>SUM(C70)</f>
        <v>4243113</v>
      </c>
    </row>
    <row r="219" spans="1:13" ht="15.6" hidden="1" customHeight="1" x14ac:dyDescent="0.25">
      <c r="A219" s="90">
        <v>3</v>
      </c>
      <c r="B219" s="41" t="s">
        <v>54</v>
      </c>
      <c r="C219" s="45">
        <f>SUM(C84)</f>
        <v>2600000</v>
      </c>
    </row>
    <row r="220" spans="1:13" ht="15.6" hidden="1" customHeight="1" x14ac:dyDescent="0.25">
      <c r="A220" s="90">
        <v>4</v>
      </c>
      <c r="B220" s="41" t="s">
        <v>55</v>
      </c>
      <c r="C220" s="45">
        <f>SUM(C103)</f>
        <v>133093420</v>
      </c>
    </row>
    <row r="221" spans="1:13" ht="15.6" hidden="1" customHeight="1" x14ac:dyDescent="0.25">
      <c r="A221" s="90">
        <v>5</v>
      </c>
      <c r="B221" s="41" t="s">
        <v>142</v>
      </c>
      <c r="C221" s="45">
        <f>SUM(C196,C205,C215)</f>
        <v>0</v>
      </c>
    </row>
    <row r="222" spans="1:13" ht="15.6" hidden="1" customHeight="1" x14ac:dyDescent="0.25">
      <c r="A222" s="90">
        <v>6</v>
      </c>
      <c r="B222" s="41" t="s">
        <v>39</v>
      </c>
      <c r="C222" s="45">
        <f>SUM(C114)</f>
        <v>1000000</v>
      </c>
    </row>
    <row r="223" spans="1:13" ht="31.15" hidden="1" customHeight="1" x14ac:dyDescent="0.25">
      <c r="A223" s="86">
        <v>7</v>
      </c>
      <c r="B223" s="96" t="s">
        <v>24</v>
      </c>
      <c r="C223" s="36">
        <f>SUM(C183)</f>
        <v>100000</v>
      </c>
    </row>
    <row r="224" spans="1:13" ht="15.6" hidden="1" customHeight="1" x14ac:dyDescent="0.25">
      <c r="A224" s="90"/>
      <c r="B224" s="41"/>
      <c r="C224" s="45"/>
    </row>
    <row r="225" spans="1:12" ht="15.6" hidden="1" customHeight="1" x14ac:dyDescent="0.25">
      <c r="A225" s="66"/>
      <c r="B225" s="41"/>
      <c r="C225" s="45">
        <f>SUM(C218,C219,C220,C221,C222,C223)</f>
        <v>141036533</v>
      </c>
    </row>
    <row r="226" spans="1:12" ht="15.6" hidden="1" customHeight="1" x14ac:dyDescent="0.25">
      <c r="A226" s="66"/>
      <c r="B226" s="41"/>
      <c r="C226" s="45"/>
    </row>
    <row r="227" spans="1:12" ht="27.75" hidden="1" customHeight="1" x14ac:dyDescent="0.25">
      <c r="A227" s="376" t="s">
        <v>143</v>
      </c>
      <c r="B227" s="376"/>
      <c r="C227" s="376"/>
      <c r="D227" s="97"/>
    </row>
    <row r="228" spans="1:12" ht="15.6" hidden="1" customHeight="1" x14ac:dyDescent="0.25">
      <c r="A228" s="366" t="s">
        <v>94</v>
      </c>
      <c r="B228" s="366"/>
      <c r="C228" s="35"/>
      <c r="D228" s="97"/>
    </row>
    <row r="229" spans="1:12" ht="25.5" hidden="1" customHeight="1" x14ac:dyDescent="0.25">
      <c r="A229" s="377" t="s">
        <v>144</v>
      </c>
      <c r="B229" s="377"/>
      <c r="C229" s="377"/>
      <c r="D229" s="97"/>
    </row>
    <row r="230" spans="1:12" ht="15.6" hidden="1" customHeight="1" x14ac:dyDescent="0.25">
      <c r="A230" s="349" t="s">
        <v>97</v>
      </c>
      <c r="B230" s="351" t="s">
        <v>63</v>
      </c>
      <c r="C230" s="353" t="s">
        <v>1</v>
      </c>
      <c r="D230" s="97"/>
    </row>
    <row r="231" spans="1:12" ht="37.5" hidden="1" customHeight="1" x14ac:dyDescent="0.25">
      <c r="A231" s="350"/>
      <c r="B231" s="352"/>
      <c r="C231" s="354"/>
      <c r="D231" s="97"/>
    </row>
    <row r="232" spans="1:12" ht="15.6" hidden="1" customHeight="1" x14ac:dyDescent="0.25">
      <c r="A232" s="24">
        <v>922</v>
      </c>
      <c r="B232" s="25" t="s">
        <v>52</v>
      </c>
      <c r="C232" s="27">
        <f>SUM(C233:C233)</f>
        <v>10000000</v>
      </c>
    </row>
    <row r="233" spans="1:12" ht="15.6" hidden="1" customHeight="1" x14ac:dyDescent="0.25">
      <c r="A233" s="31">
        <v>92221</v>
      </c>
      <c r="B233" s="32" t="s">
        <v>145</v>
      </c>
      <c r="C233" s="33">
        <v>10000000</v>
      </c>
    </row>
    <row r="234" spans="1:12" ht="15.6" hidden="1" customHeight="1" x14ac:dyDescent="0.25">
      <c r="A234" s="364" t="s">
        <v>102</v>
      </c>
      <c r="B234" s="365"/>
      <c r="C234" s="34">
        <f>SUM(C232)</f>
        <v>10000000</v>
      </c>
    </row>
    <row r="235" spans="1:12" ht="15.6" hidden="1" customHeight="1" x14ac:dyDescent="0.25">
      <c r="A235" s="35"/>
      <c r="B235" s="35"/>
      <c r="C235" s="36"/>
    </row>
    <row r="236" spans="1:12" ht="15.6" hidden="1" customHeight="1" x14ac:dyDescent="0.25">
      <c r="A236" s="66"/>
      <c r="B236" s="41"/>
      <c r="C236" s="45"/>
    </row>
    <row r="237" spans="1:12" ht="15.6" hidden="1" customHeight="1" x14ac:dyDescent="0.25">
      <c r="A237" s="364" t="s">
        <v>28</v>
      </c>
      <c r="B237" s="365"/>
      <c r="C237" s="98">
        <f>SUM(C70,C84,C103,C114,C183,C196,C205,C215)</f>
        <v>141036533</v>
      </c>
      <c r="D237" s="41"/>
      <c r="E237" s="41"/>
      <c r="F237" s="41"/>
      <c r="G237" s="41"/>
      <c r="H237" s="41"/>
      <c r="I237" s="41"/>
      <c r="J237" s="41"/>
      <c r="K237" s="99" t="e">
        <f>SUM(#REF!,K119,#REF!,K146,K159,K173,#REF!)</f>
        <v>#REF!</v>
      </c>
      <c r="L237" s="98" t="e">
        <f>SUM(#REF!,L119,#REF!,L146,L159,L173,#REF!)</f>
        <v>#REF!</v>
      </c>
    </row>
    <row r="238" spans="1:12" ht="15.6" hidden="1" customHeight="1" x14ac:dyDescent="0.25">
      <c r="A238" s="364" t="s">
        <v>146</v>
      </c>
      <c r="B238" s="365"/>
      <c r="C238" s="57">
        <f>SUM(C237,C234)</f>
        <v>151036533</v>
      </c>
      <c r="D238" s="41"/>
      <c r="E238" s="41"/>
      <c r="F238" s="41"/>
      <c r="G238" s="41"/>
      <c r="H238" s="41"/>
      <c r="I238" s="41"/>
      <c r="J238" s="41"/>
      <c r="K238" s="41"/>
      <c r="L238" s="41"/>
    </row>
    <row r="239" spans="1:12" ht="15.6" hidden="1" customHeight="1" x14ac:dyDescent="0.25">
      <c r="A239" s="35"/>
      <c r="B239" s="35"/>
      <c r="C239" s="62"/>
      <c r="D239" s="41"/>
      <c r="E239" s="41"/>
      <c r="F239" s="41"/>
      <c r="G239" s="41"/>
      <c r="H239" s="41"/>
      <c r="I239" s="41"/>
      <c r="J239" s="41"/>
      <c r="K239" s="41"/>
      <c r="L239" s="41"/>
    </row>
    <row r="240" spans="1:12" x14ac:dyDescent="0.25">
      <c r="A240" s="100"/>
      <c r="B240" s="100"/>
      <c r="C240" s="101"/>
      <c r="D240" s="41"/>
      <c r="E240" s="41"/>
      <c r="F240" s="41"/>
      <c r="G240" s="41"/>
      <c r="H240" s="41"/>
      <c r="I240" s="41"/>
      <c r="J240" s="41"/>
      <c r="K240" s="41"/>
      <c r="L240" s="41"/>
    </row>
    <row r="241" spans="1:4" ht="33" customHeight="1" x14ac:dyDescent="0.25">
      <c r="A241" s="313" t="s">
        <v>147</v>
      </c>
      <c r="B241" s="313"/>
      <c r="C241" s="313"/>
      <c r="D241" s="102"/>
    </row>
    <row r="242" spans="1:4" x14ac:dyDescent="0.25">
      <c r="A242" s="102"/>
      <c r="B242" s="102"/>
      <c r="C242" s="102"/>
      <c r="D242" s="102"/>
    </row>
    <row r="243" spans="1:4" ht="46.5" customHeight="1" x14ac:dyDescent="0.25">
      <c r="A243" s="103" t="s">
        <v>148</v>
      </c>
      <c r="B243" s="104" t="s">
        <v>149</v>
      </c>
      <c r="C243" s="265" t="s">
        <v>273</v>
      </c>
    </row>
    <row r="244" spans="1:4" s="66" customFormat="1" x14ac:dyDescent="0.25">
      <c r="A244" s="105">
        <v>1</v>
      </c>
      <c r="B244" s="106" t="s">
        <v>150</v>
      </c>
      <c r="C244" s="125"/>
    </row>
    <row r="245" spans="1:4" x14ac:dyDescent="0.25">
      <c r="A245" s="107"/>
      <c r="B245" s="108" t="s">
        <v>151</v>
      </c>
      <c r="C245" s="127">
        <f>SUM('RAČUN PRIHODA I RASHODA'!E23)</f>
        <v>500126</v>
      </c>
    </row>
    <row r="246" spans="1:4" x14ac:dyDescent="0.25">
      <c r="A246" s="109"/>
      <c r="B246" s="110" t="s">
        <v>152</v>
      </c>
      <c r="C246" s="118">
        <f>'RAČUN PRIHODA I RASHODA'!E78+'RAČUN PRIHODA I RASHODA'!E124</f>
        <v>500126</v>
      </c>
    </row>
    <row r="247" spans="1:4" s="41" customFormat="1" x14ac:dyDescent="0.25">
      <c r="A247" s="378" t="s">
        <v>153</v>
      </c>
      <c r="B247" s="379"/>
      <c r="C247" s="113">
        <f t="shared" ref="C247" si="20">SUM(C245-C246-C281)</f>
        <v>0</v>
      </c>
    </row>
    <row r="248" spans="1:4" s="66" customFormat="1" x14ac:dyDescent="0.25">
      <c r="A248" s="105" t="s">
        <v>154</v>
      </c>
      <c r="B248" s="134" t="s">
        <v>54</v>
      </c>
      <c r="C248" s="115"/>
    </row>
    <row r="249" spans="1:4" x14ac:dyDescent="0.25">
      <c r="A249" s="107"/>
      <c r="B249" s="133" t="s">
        <v>151</v>
      </c>
      <c r="C249" s="112">
        <f>SUM('RAČUN PRIHODA I RASHODA'!E19)</f>
        <v>4000</v>
      </c>
    </row>
    <row r="250" spans="1:4" x14ac:dyDescent="0.25">
      <c r="A250" s="109"/>
      <c r="B250" s="135" t="s">
        <v>152</v>
      </c>
      <c r="C250" s="128">
        <f>'RAČUN PRIHODA I RASHODA'!E92</f>
        <v>7096.7699999999995</v>
      </c>
    </row>
    <row r="251" spans="1:4" x14ac:dyDescent="0.25">
      <c r="A251" s="378" t="s">
        <v>155</v>
      </c>
      <c r="B251" s="379"/>
      <c r="C251" s="114">
        <f>SUM(C249-C250)</f>
        <v>-3096.7699999999995</v>
      </c>
    </row>
    <row r="252" spans="1:4" s="66" customFormat="1" x14ac:dyDescent="0.25">
      <c r="A252" s="105" t="s">
        <v>156</v>
      </c>
      <c r="B252" s="134" t="s">
        <v>35</v>
      </c>
      <c r="C252" s="116"/>
    </row>
    <row r="253" spans="1:4" x14ac:dyDescent="0.25">
      <c r="A253" s="107"/>
      <c r="B253" s="133" t="s">
        <v>151</v>
      </c>
      <c r="C253" s="112">
        <f>SUM('RAČUN PRIHODA I RASHODA'!E12)</f>
        <v>6400</v>
      </c>
    </row>
    <row r="254" spans="1:4" x14ac:dyDescent="0.25">
      <c r="A254" s="109"/>
      <c r="B254" s="135" t="s">
        <v>152</v>
      </c>
      <c r="C254" s="128">
        <f>'RAČUN PRIHODA I RASHODA'!E102+'RAČUN PRIHODA I RASHODA'!E129</f>
        <v>9925.66</v>
      </c>
    </row>
    <row r="255" spans="1:4" x14ac:dyDescent="0.25">
      <c r="A255" s="378" t="s">
        <v>157</v>
      </c>
      <c r="B255" s="379"/>
      <c r="C255" s="114">
        <f>SUM(C253-C254)</f>
        <v>-3525.66</v>
      </c>
    </row>
    <row r="256" spans="1:4" s="66" customFormat="1" x14ac:dyDescent="0.25">
      <c r="A256" s="105" t="s">
        <v>158</v>
      </c>
      <c r="B256" s="134" t="s">
        <v>33</v>
      </c>
      <c r="C256" s="116"/>
    </row>
    <row r="257" spans="1:3" x14ac:dyDescent="0.25">
      <c r="A257" s="107"/>
      <c r="B257" s="133" t="s">
        <v>151</v>
      </c>
      <c r="C257" s="112">
        <f>SUM('RAČUN PRIHODA I RASHODA'!E6)</f>
        <v>399</v>
      </c>
    </row>
    <row r="258" spans="1:3" x14ac:dyDescent="0.25">
      <c r="A258" s="109"/>
      <c r="B258" s="135" t="s">
        <v>152</v>
      </c>
      <c r="C258" s="128">
        <f>SUM('RAČUN PRIHODA I RASHODA'!E111)</f>
        <v>15417.53</v>
      </c>
    </row>
    <row r="259" spans="1:3" x14ac:dyDescent="0.25">
      <c r="A259" s="378" t="s">
        <v>155</v>
      </c>
      <c r="B259" s="379"/>
      <c r="C259" s="117">
        <f>SUM(C257-C258)</f>
        <v>-15018.53</v>
      </c>
    </row>
    <row r="260" spans="1:3" s="66" customFormat="1" x14ac:dyDescent="0.25">
      <c r="A260" s="105" t="s">
        <v>159</v>
      </c>
      <c r="B260" s="134" t="s">
        <v>39</v>
      </c>
      <c r="C260" s="116"/>
    </row>
    <row r="261" spans="1:3" x14ac:dyDescent="0.25">
      <c r="A261" s="107"/>
      <c r="B261" s="133" t="s">
        <v>151</v>
      </c>
      <c r="C261" s="112">
        <f>SUM('RAČUN PRIHODA I RASHODA'!E22)</f>
        <v>900</v>
      </c>
    </row>
    <row r="262" spans="1:3" x14ac:dyDescent="0.25">
      <c r="A262" s="109"/>
      <c r="B262" s="135" t="s">
        <v>152</v>
      </c>
      <c r="C262" s="128">
        <f>'RAČUN PRIHODA I RASHODA'!E119</f>
        <v>900</v>
      </c>
    </row>
    <row r="263" spans="1:3" x14ac:dyDescent="0.25">
      <c r="A263" s="378" t="s">
        <v>160</v>
      </c>
      <c r="B263" s="379"/>
      <c r="C263" s="117">
        <f>SUM(C261-C262)</f>
        <v>0</v>
      </c>
    </row>
    <row r="264" spans="1:3" ht="31.15" customHeight="1" x14ac:dyDescent="0.25">
      <c r="A264" s="105" t="s">
        <v>161</v>
      </c>
      <c r="B264" s="132" t="s">
        <v>24</v>
      </c>
      <c r="C264" s="117"/>
    </row>
    <row r="265" spans="1:3" ht="15.6" customHeight="1" x14ac:dyDescent="0.25">
      <c r="A265" s="107"/>
      <c r="B265" s="133" t="s">
        <v>151</v>
      </c>
      <c r="C265" s="112">
        <v>0</v>
      </c>
    </row>
    <row r="266" spans="1:3" ht="15.6" customHeight="1" x14ac:dyDescent="0.25">
      <c r="A266" s="111"/>
      <c r="B266" s="131" t="s">
        <v>152</v>
      </c>
      <c r="C266" s="129">
        <v>0</v>
      </c>
    </row>
    <row r="267" spans="1:3" x14ac:dyDescent="0.25">
      <c r="A267" s="378" t="s">
        <v>157</v>
      </c>
      <c r="B267" s="379"/>
      <c r="C267" s="117">
        <f>SUM(C265-C266)</f>
        <v>0</v>
      </c>
    </row>
    <row r="268" spans="1:3" x14ac:dyDescent="0.25">
      <c r="A268" s="105" t="s">
        <v>162</v>
      </c>
      <c r="B268" s="132" t="s">
        <v>163</v>
      </c>
      <c r="C268" s="117"/>
    </row>
    <row r="269" spans="1:3" x14ac:dyDescent="0.25">
      <c r="A269" s="107"/>
      <c r="B269" s="133" t="s">
        <v>164</v>
      </c>
      <c r="C269" s="130">
        <v>0</v>
      </c>
    </row>
    <row r="270" spans="1:3" x14ac:dyDescent="0.25">
      <c r="A270" s="111"/>
      <c r="B270" s="131" t="s">
        <v>165</v>
      </c>
      <c r="C270" s="128">
        <v>0</v>
      </c>
    </row>
    <row r="271" spans="1:3" x14ac:dyDescent="0.25">
      <c r="A271" s="378" t="s">
        <v>157</v>
      </c>
      <c r="B271" s="392"/>
      <c r="C271" s="117">
        <f>SUM(C269-C270)</f>
        <v>0</v>
      </c>
    </row>
    <row r="272" spans="1:3" x14ac:dyDescent="0.25">
      <c r="A272" s="390"/>
      <c r="B272" s="391"/>
      <c r="C272" s="126"/>
    </row>
    <row r="273" spans="1:3" x14ac:dyDescent="0.25">
      <c r="A273" s="382" t="s">
        <v>26</v>
      </c>
      <c r="B273" s="383"/>
      <c r="C273" s="119">
        <f>SUM(C245,C249,C253,C257,C261)</f>
        <v>511825</v>
      </c>
    </row>
    <row r="274" spans="1:3" x14ac:dyDescent="0.25">
      <c r="A274" s="382" t="s">
        <v>27</v>
      </c>
      <c r="B274" s="383"/>
      <c r="C274" s="119">
        <f t="shared" ref="C274" si="21">SUM(C246,C250,C254,C258,C262)</f>
        <v>533465.96</v>
      </c>
    </row>
    <row r="275" spans="1:3" x14ac:dyDescent="0.25">
      <c r="A275" s="380"/>
      <c r="B275" s="384"/>
      <c r="C275" s="121"/>
    </row>
    <row r="276" spans="1:3" x14ac:dyDescent="0.25">
      <c r="A276" s="385"/>
      <c r="B276" s="386"/>
      <c r="C276" s="122"/>
    </row>
    <row r="277" spans="1:3" x14ac:dyDescent="0.25">
      <c r="A277" s="385" t="s">
        <v>155</v>
      </c>
      <c r="B277" s="386"/>
      <c r="C277" s="122">
        <f>C251+C255+C259</f>
        <v>-21640.959999999999</v>
      </c>
    </row>
    <row r="278" spans="1:3" x14ac:dyDescent="0.25">
      <c r="A278" s="382" t="s">
        <v>166</v>
      </c>
      <c r="B278" s="387"/>
      <c r="C278" s="120">
        <f>SUM(C247)</f>
        <v>0</v>
      </c>
    </row>
    <row r="279" spans="1:3" x14ac:dyDescent="0.25">
      <c r="A279" s="388"/>
      <c r="B279" s="389"/>
      <c r="C279" s="123"/>
    </row>
    <row r="280" spans="1:3" x14ac:dyDescent="0.25">
      <c r="A280" s="390" t="s">
        <v>167</v>
      </c>
      <c r="B280" s="391"/>
      <c r="C280" s="138">
        <f t="shared" ref="C280:C281" si="22">SUM(C269)</f>
        <v>0</v>
      </c>
    </row>
    <row r="281" spans="1:3" x14ac:dyDescent="0.25">
      <c r="A281" s="380" t="s">
        <v>168</v>
      </c>
      <c r="B281" s="381"/>
      <c r="C281" s="139">
        <f t="shared" si="22"/>
        <v>0</v>
      </c>
    </row>
  </sheetData>
  <mergeCells count="204">
    <mergeCell ref="A281:B281"/>
    <mergeCell ref="A274:B274"/>
    <mergeCell ref="A275:B275"/>
    <mergeCell ref="A277:B277"/>
    <mergeCell ref="A278:B278"/>
    <mergeCell ref="A279:B279"/>
    <mergeCell ref="A280:B280"/>
    <mergeCell ref="A259:B259"/>
    <mergeCell ref="A263:B263"/>
    <mergeCell ref="A267:B267"/>
    <mergeCell ref="A271:B271"/>
    <mergeCell ref="A272:B272"/>
    <mergeCell ref="A273:B273"/>
    <mergeCell ref="A276:B276"/>
    <mergeCell ref="A237:B237"/>
    <mergeCell ref="A238:B238"/>
    <mergeCell ref="A247:B247"/>
    <mergeCell ref="A251:B251"/>
    <mergeCell ref="A255:B255"/>
    <mergeCell ref="A230:A231"/>
    <mergeCell ref="B230:B231"/>
    <mergeCell ref="C230:C231"/>
    <mergeCell ref="A234:B234"/>
    <mergeCell ref="A216:C216"/>
    <mergeCell ref="A227:C227"/>
    <mergeCell ref="A228:B228"/>
    <mergeCell ref="A229:C229"/>
    <mergeCell ref="D209:D210"/>
    <mergeCell ref="E209:E210"/>
    <mergeCell ref="F209:F210"/>
    <mergeCell ref="G209:G210"/>
    <mergeCell ref="H209:H210"/>
    <mergeCell ref="A207:C207"/>
    <mergeCell ref="A209:A210"/>
    <mergeCell ref="B209:B210"/>
    <mergeCell ref="C209:C210"/>
    <mergeCell ref="F201:F202"/>
    <mergeCell ref="G201:G202"/>
    <mergeCell ref="H201:H202"/>
    <mergeCell ref="J209:J210"/>
    <mergeCell ref="A215:B215"/>
    <mergeCell ref="I209:I210"/>
    <mergeCell ref="A185:C185"/>
    <mergeCell ref="A187:A188"/>
    <mergeCell ref="B187:B188"/>
    <mergeCell ref="C187:C188"/>
    <mergeCell ref="E177:E178"/>
    <mergeCell ref="F177:F178"/>
    <mergeCell ref="I201:I202"/>
    <mergeCell ref="J201:J202"/>
    <mergeCell ref="A205:B205"/>
    <mergeCell ref="J187:J188"/>
    <mergeCell ref="A196:B196"/>
    <mergeCell ref="A198:C198"/>
    <mergeCell ref="A201:A202"/>
    <mergeCell ref="B201:B202"/>
    <mergeCell ref="C201:C202"/>
    <mergeCell ref="D201:D202"/>
    <mergeCell ref="E201:E202"/>
    <mergeCell ref="D187:D188"/>
    <mergeCell ref="E187:E188"/>
    <mergeCell ref="F187:F188"/>
    <mergeCell ref="G187:G188"/>
    <mergeCell ref="H187:H188"/>
    <mergeCell ref="I187:I188"/>
    <mergeCell ref="G177:G178"/>
    <mergeCell ref="H177:H178"/>
    <mergeCell ref="I177:I178"/>
    <mergeCell ref="J177:J178"/>
    <mergeCell ref="A177:A178"/>
    <mergeCell ref="B177:B178"/>
    <mergeCell ref="C177:C178"/>
    <mergeCell ref="D177:D178"/>
    <mergeCell ref="A183:B183"/>
    <mergeCell ref="I162:I163"/>
    <mergeCell ref="J162:J163"/>
    <mergeCell ref="A173:B173"/>
    <mergeCell ref="J149:J150"/>
    <mergeCell ref="A159:B159"/>
    <mergeCell ref="A161:B161"/>
    <mergeCell ref="A162:A163"/>
    <mergeCell ref="B162:B163"/>
    <mergeCell ref="C162:C163"/>
    <mergeCell ref="D162:D163"/>
    <mergeCell ref="E162:E163"/>
    <mergeCell ref="D149:D150"/>
    <mergeCell ref="E149:E150"/>
    <mergeCell ref="F149:F150"/>
    <mergeCell ref="G149:G150"/>
    <mergeCell ref="H149:H150"/>
    <mergeCell ref="I149:I150"/>
    <mergeCell ref="A148:B148"/>
    <mergeCell ref="A149:A150"/>
    <mergeCell ref="B149:B150"/>
    <mergeCell ref="C149:C150"/>
    <mergeCell ref="F133:F134"/>
    <mergeCell ref="G133:G134"/>
    <mergeCell ref="H133:H134"/>
    <mergeCell ref="F162:F163"/>
    <mergeCell ref="G162:G163"/>
    <mergeCell ref="H162:H163"/>
    <mergeCell ref="I133:I134"/>
    <mergeCell ref="J133:J134"/>
    <mergeCell ref="A146:B146"/>
    <mergeCell ref="J122:J123"/>
    <mergeCell ref="A130:B130"/>
    <mergeCell ref="A132:B132"/>
    <mergeCell ref="A133:A134"/>
    <mergeCell ref="B133:B134"/>
    <mergeCell ref="C133:C134"/>
    <mergeCell ref="D133:D134"/>
    <mergeCell ref="E133:E134"/>
    <mergeCell ref="D122:D123"/>
    <mergeCell ref="E122:E123"/>
    <mergeCell ref="F122:F123"/>
    <mergeCell ref="G122:G123"/>
    <mergeCell ref="H122:H123"/>
    <mergeCell ref="I122:I123"/>
    <mergeCell ref="A121:B121"/>
    <mergeCell ref="A122:A123"/>
    <mergeCell ref="B122:B123"/>
    <mergeCell ref="C122:C123"/>
    <mergeCell ref="G106:G107"/>
    <mergeCell ref="H106:H107"/>
    <mergeCell ref="I106:I107"/>
    <mergeCell ref="A87:A88"/>
    <mergeCell ref="B87:B88"/>
    <mergeCell ref="C87:C88"/>
    <mergeCell ref="J106:J107"/>
    <mergeCell ref="A114:B114"/>
    <mergeCell ref="A119:B119"/>
    <mergeCell ref="J87:J88"/>
    <mergeCell ref="A103:B103"/>
    <mergeCell ref="A106:A107"/>
    <mergeCell ref="B106:B107"/>
    <mergeCell ref="C106:C107"/>
    <mergeCell ref="D106:D107"/>
    <mergeCell ref="E106:E107"/>
    <mergeCell ref="F106:F107"/>
    <mergeCell ref="D87:D88"/>
    <mergeCell ref="E87:E88"/>
    <mergeCell ref="F87:F88"/>
    <mergeCell ref="G87:G88"/>
    <mergeCell ref="H87:H88"/>
    <mergeCell ref="I87:I88"/>
    <mergeCell ref="G73:G74"/>
    <mergeCell ref="H73:H74"/>
    <mergeCell ref="I73:I74"/>
    <mergeCell ref="J73:J74"/>
    <mergeCell ref="A84:B84"/>
    <mergeCell ref="A70:B70"/>
    <mergeCell ref="A73:A74"/>
    <mergeCell ref="B73:B74"/>
    <mergeCell ref="C73:C74"/>
    <mergeCell ref="D73:D74"/>
    <mergeCell ref="E73:E74"/>
    <mergeCell ref="F73:F74"/>
    <mergeCell ref="A52:B52"/>
    <mergeCell ref="A54:B54"/>
    <mergeCell ref="A56:C56"/>
    <mergeCell ref="A58:B58"/>
    <mergeCell ref="A59:B59"/>
    <mergeCell ref="A61:A62"/>
    <mergeCell ref="B61:B62"/>
    <mergeCell ref="C61:C62"/>
    <mergeCell ref="J61:J62"/>
    <mergeCell ref="G61:G62"/>
    <mergeCell ref="H61:H62"/>
    <mergeCell ref="I61:I62"/>
    <mergeCell ref="D61:D62"/>
    <mergeCell ref="E61:E62"/>
    <mergeCell ref="F61:F62"/>
    <mergeCell ref="A47:A48"/>
    <mergeCell ref="B47:B48"/>
    <mergeCell ref="C47:C48"/>
    <mergeCell ref="J31:J32"/>
    <mergeCell ref="A37:B37"/>
    <mergeCell ref="A40:A41"/>
    <mergeCell ref="B40:B41"/>
    <mergeCell ref="C40:C41"/>
    <mergeCell ref="D31:D32"/>
    <mergeCell ref="E31:E32"/>
    <mergeCell ref="F31:F32"/>
    <mergeCell ref="G31:G32"/>
    <mergeCell ref="H31:H32"/>
    <mergeCell ref="I31:I32"/>
    <mergeCell ref="A28:B28"/>
    <mergeCell ref="A31:A32"/>
    <mergeCell ref="B31:B32"/>
    <mergeCell ref="C31:C32"/>
    <mergeCell ref="A19:B19"/>
    <mergeCell ref="A22:A23"/>
    <mergeCell ref="B22:B23"/>
    <mergeCell ref="C22:C23"/>
    <mergeCell ref="A44:B44"/>
    <mergeCell ref="A10:B10"/>
    <mergeCell ref="A13:A14"/>
    <mergeCell ref="B13:B14"/>
    <mergeCell ref="C13:C14"/>
    <mergeCell ref="A1:C1"/>
    <mergeCell ref="A3:C3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rowBreaks count="1" manualBreakCount="1">
    <brk id="13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SAŽETAK </vt:lpstr>
      <vt:lpstr>RAČUN PRIHODA I RASHODA</vt:lpstr>
      <vt:lpstr>Rashodi -funkcijska</vt:lpstr>
      <vt:lpstr>Račun financiranja</vt:lpstr>
      <vt:lpstr>POSEBNI_DIO_</vt:lpstr>
      <vt:lpstr>KONTROLNA TABLICA</vt:lpstr>
      <vt:lpstr>'KONTROLNA TABLICA'!Print_Area</vt:lpstr>
      <vt:lpstr>POSEBNI_DIO_!Print_Area</vt:lpstr>
      <vt:lpstr>'RAČUN PRIHODA I RASHODA'!Print_Area</vt:lpstr>
      <vt:lpstr>'SAŽETAK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Jadranka Matasić</cp:lastModifiedBy>
  <cp:lastPrinted>2024-11-08T10:11:54Z</cp:lastPrinted>
  <dcterms:created xsi:type="dcterms:W3CDTF">2022-08-26T07:26:16Z</dcterms:created>
  <dcterms:modified xsi:type="dcterms:W3CDTF">2024-11-08T10:19:29Z</dcterms:modified>
</cp:coreProperties>
</file>